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n5al-fs01\Shares\0130_財務課\02契約係\◇制限付き一般競争入札【物品】\電力\R030401\005公告\仙台市水道局水質検査センター及び水道記念館電力需給\"/>
    </mc:Choice>
  </mc:AlternateContent>
  <bookViews>
    <workbookView xWindow="540" yWindow="-15" windowWidth="9585" windowHeight="5835" tabRatio="638"/>
  </bookViews>
  <sheets>
    <sheet name="②入札金額積算内訳書" sheetId="8" r:id="rId1"/>
    <sheet name="③契約書明細(単価連動)" sheetId="27" r:id="rId2"/>
    <sheet name="③契約書明細 (単価連動なし)" sheetId="29" r:id="rId3"/>
  </sheets>
  <definedNames>
    <definedName name="_xlnm.Print_Area" localSheetId="0">②入札金額積算内訳書!$A$4:$T$76</definedName>
    <definedName name="_xlnm.Print_Area" localSheetId="2">'③契約書明細 (単価連動なし)'!$A$1:$K$42</definedName>
    <definedName name="_xlnm.Print_Area" localSheetId="1">'③契約書明細(単価連動)'!$A$1:$K$42</definedName>
    <definedName name="_xlnm.Print_Titles" localSheetId="2">'③契約書明細 (単価連動なし)'!$1:$6</definedName>
    <definedName name="_xlnm.Print_Titles" localSheetId="1">'③契約書明細(単価連動)'!$1:$6</definedName>
    <definedName name="単価＿施設1">②入札金額積算内訳書!$P$23:$P$27</definedName>
    <definedName name="単価＿施設2">②入札金額積算内訳書!$P$46:$P$50</definedName>
    <definedName name="電力量＿施設1">②入札金額積算内訳書!$D$12:$O$12</definedName>
    <definedName name="電力量＿施設2">②入札金額積算内訳書!$D$35:$O$35</definedName>
  </definedNames>
  <calcPr calcId="162913"/>
</workbook>
</file>

<file path=xl/calcChain.xml><?xml version="1.0" encoding="utf-8"?>
<calcChain xmlns="http://schemas.openxmlformats.org/spreadsheetml/2006/main">
  <c r="C3" i="29" l="1"/>
  <c r="M65" i="8" l="1"/>
  <c r="Y9" i="8" l="1"/>
  <c r="Y26" i="8" l="1"/>
  <c r="D24" i="8" l="1"/>
  <c r="K26" i="8"/>
  <c r="O25" i="8"/>
  <c r="G25" i="8"/>
  <c r="F24" i="8"/>
  <c r="J26" i="8"/>
  <c r="N25" i="8"/>
  <c r="F25" i="8"/>
  <c r="I24" i="8"/>
  <c r="I26" i="8"/>
  <c r="M25" i="8"/>
  <c r="I25" i="8"/>
  <c r="E25" i="8"/>
  <c r="M24" i="8"/>
  <c r="H24" i="8"/>
  <c r="O26" i="8"/>
  <c r="G26" i="8"/>
  <c r="K25" i="8"/>
  <c r="O24" i="8"/>
  <c r="K24" i="8"/>
  <c r="N26" i="8"/>
  <c r="F26" i="8"/>
  <c r="J25" i="8"/>
  <c r="N24" i="8"/>
  <c r="E24" i="8"/>
  <c r="M26" i="8"/>
  <c r="E26" i="8"/>
  <c r="L26" i="8"/>
  <c r="H26" i="8"/>
  <c r="D26" i="8"/>
  <c r="L25" i="8"/>
  <c r="H25" i="8"/>
  <c r="D25" i="8"/>
  <c r="L24" i="8"/>
  <c r="G24" i="8"/>
  <c r="U12" i="8"/>
  <c r="U13" i="8"/>
  <c r="J24" i="8"/>
  <c r="U14" i="8" l="1"/>
  <c r="Y32" i="8"/>
  <c r="G27" i="8" l="1"/>
  <c r="G23" i="8"/>
  <c r="L23" i="8"/>
  <c r="L27" i="8"/>
  <c r="E27" i="8"/>
  <c r="E23" i="8"/>
  <c r="O27" i="8"/>
  <c r="O23" i="8"/>
  <c r="I23" i="8"/>
  <c r="I27" i="8"/>
  <c r="N23" i="8"/>
  <c r="N27" i="8"/>
  <c r="F23" i="8"/>
  <c r="F27" i="8"/>
  <c r="K27" i="8"/>
  <c r="K23" i="8"/>
  <c r="J23" i="8"/>
  <c r="J27" i="8"/>
  <c r="H23" i="8"/>
  <c r="H27" i="8"/>
  <c r="M27" i="8"/>
  <c r="M23" i="8"/>
  <c r="D23" i="8"/>
  <c r="D27" i="8"/>
  <c r="O57" i="8"/>
  <c r="L57" i="8"/>
  <c r="K57" i="8"/>
  <c r="H57" i="8"/>
  <c r="G57" i="8"/>
  <c r="D57" i="8"/>
  <c r="D28" i="8" l="1"/>
  <c r="H28" i="8"/>
  <c r="L28" i="8"/>
  <c r="I57" i="8"/>
  <c r="F57" i="8"/>
  <c r="E57" i="8"/>
  <c r="U35" i="8"/>
  <c r="U36" i="8"/>
  <c r="M57" i="8"/>
  <c r="J57" i="8"/>
  <c r="N57" i="8"/>
  <c r="M28" i="8"/>
  <c r="N28" i="8"/>
  <c r="O28" i="8"/>
  <c r="K28" i="8"/>
  <c r="J28" i="8"/>
  <c r="F28" i="8"/>
  <c r="I28" i="8"/>
  <c r="E28" i="8"/>
  <c r="G28" i="8"/>
  <c r="P61" i="8" l="1"/>
  <c r="U37" i="8"/>
  <c r="P29" i="8"/>
  <c r="P28" i="8"/>
  <c r="G58" i="8"/>
  <c r="K58" i="8"/>
  <c r="O58" i="8"/>
  <c r="J58" i="8"/>
  <c r="N58" i="8"/>
  <c r="D58" i="8"/>
  <c r="H58" i="8"/>
  <c r="L58" i="8"/>
  <c r="E58" i="8"/>
  <c r="I58" i="8"/>
  <c r="M58" i="8"/>
  <c r="F58" i="8"/>
  <c r="U29" i="8" l="1"/>
  <c r="D48" i="8"/>
  <c r="F48" i="8"/>
  <c r="E48" i="8"/>
  <c r="O48" i="8"/>
  <c r="N48" i="8"/>
  <c r="M48" i="8"/>
  <c r="L48" i="8"/>
  <c r="K48" i="8"/>
  <c r="I47" i="8"/>
  <c r="H47" i="8"/>
  <c r="J48" i="8"/>
  <c r="D46" i="8"/>
  <c r="E46" i="8"/>
  <c r="F46" i="8"/>
  <c r="G46" i="8"/>
  <c r="H46" i="8"/>
  <c r="I46" i="8"/>
  <c r="J46" i="8"/>
  <c r="K46" i="8"/>
  <c r="L46" i="8"/>
  <c r="M46" i="8"/>
  <c r="N46" i="8"/>
  <c r="O46" i="8"/>
  <c r="D47" i="8"/>
  <c r="E47" i="8"/>
  <c r="F47" i="8"/>
  <c r="G47" i="8"/>
  <c r="J47" i="8"/>
  <c r="K47" i="8"/>
  <c r="L47" i="8"/>
  <c r="M47" i="8"/>
  <c r="N47" i="8"/>
  <c r="O47" i="8"/>
  <c r="G48" i="8"/>
  <c r="H48" i="8"/>
  <c r="I48" i="8"/>
  <c r="D49" i="8"/>
  <c r="E49" i="8"/>
  <c r="F49" i="8"/>
  <c r="G49" i="8"/>
  <c r="H49" i="8"/>
  <c r="I49" i="8"/>
  <c r="J49" i="8"/>
  <c r="K49" i="8"/>
  <c r="L49" i="8"/>
  <c r="M49" i="8"/>
  <c r="N49" i="8"/>
  <c r="O49" i="8"/>
  <c r="Y49" i="8"/>
  <c r="D50" i="8"/>
  <c r="E50" i="8"/>
  <c r="F50" i="8"/>
  <c r="G50" i="8"/>
  <c r="H50" i="8"/>
  <c r="I50" i="8"/>
  <c r="J50" i="8"/>
  <c r="K50" i="8"/>
  <c r="L50" i="8"/>
  <c r="M50" i="8"/>
  <c r="N50" i="8"/>
  <c r="O50" i="8"/>
  <c r="E51" i="8" l="1"/>
  <c r="E59" i="8" s="1"/>
  <c r="I51" i="8"/>
  <c r="I59" i="8" s="1"/>
  <c r="O51" i="8"/>
  <c r="O59" i="8" s="1"/>
  <c r="M51" i="8"/>
  <c r="M59" i="8" s="1"/>
  <c r="J51" i="8"/>
  <c r="J59" i="8" s="1"/>
  <c r="N51" i="8"/>
  <c r="N59" i="8" s="1"/>
  <c r="F51" i="8"/>
  <c r="F59" i="8" s="1"/>
  <c r="K51" i="8"/>
  <c r="K59" i="8" s="1"/>
  <c r="G51" i="8"/>
  <c r="G59" i="8" s="1"/>
  <c r="L51" i="8"/>
  <c r="L59" i="8" s="1"/>
  <c r="H51" i="8"/>
  <c r="H59" i="8" s="1"/>
  <c r="D51" i="8"/>
  <c r="D59" i="8" s="1"/>
  <c r="P51" i="8" l="1"/>
  <c r="P52" i="8"/>
  <c r="U52" i="8" l="1"/>
  <c r="O62" i="8"/>
  <c r="H13" i="27"/>
  <c r="H9" i="27"/>
  <c r="H30" i="27"/>
  <c r="H22" i="27"/>
  <c r="H26" i="27"/>
  <c r="H25" i="27"/>
  <c r="H14" i="27"/>
  <c r="H17" i="27"/>
  <c r="H12" i="27"/>
  <c r="H27" i="27"/>
  <c r="B54" i="8" l="1"/>
  <c r="P57" i="8" l="1"/>
  <c r="P62" i="8" s="1"/>
  <c r="P58" i="8" l="1"/>
  <c r="P59" i="8" l="1"/>
  <c r="P60" i="8"/>
  <c r="K64" i="8" l="1"/>
</calcChain>
</file>

<file path=xl/sharedStrings.xml><?xml version="1.0" encoding="utf-8"?>
<sst xmlns="http://schemas.openxmlformats.org/spreadsheetml/2006/main" count="286" uniqueCount="133">
  <si>
    <t>～</t>
    <phoneticPr fontId="6"/>
  </si>
  <si>
    <t>指定項目：予定値</t>
    <rPh sb="0" eb="2">
      <t>シテイ</t>
    </rPh>
    <rPh sb="2" eb="4">
      <t>コウモク</t>
    </rPh>
    <rPh sb="5" eb="7">
      <t>ヨテイ</t>
    </rPh>
    <rPh sb="7" eb="8">
      <t>チ</t>
    </rPh>
    <phoneticPr fontId="26"/>
  </si>
  <si>
    <t>算定要領</t>
    <rPh sb="0" eb="2">
      <t>サンテイ</t>
    </rPh>
    <rPh sb="2" eb="4">
      <t>ヨウリョウ</t>
    </rPh>
    <phoneticPr fontId="26"/>
  </si>
  <si>
    <t>合計</t>
    <rPh sb="0" eb="2">
      <t>ゴウケイ</t>
    </rPh>
    <phoneticPr fontId="26"/>
  </si>
  <si>
    <t>a</t>
    <phoneticPr fontId="26"/>
  </si>
  <si>
    <t>b</t>
    <phoneticPr fontId="26"/>
  </si>
  <si>
    <t>c</t>
    <phoneticPr fontId="26"/>
  </si>
  <si>
    <t>d</t>
    <phoneticPr fontId="26"/>
  </si>
  <si>
    <t>使用電力料金の算定区分</t>
    <rPh sb="0" eb="2">
      <t>シヨウ</t>
    </rPh>
    <rPh sb="2" eb="4">
      <t>デンリョク</t>
    </rPh>
    <rPh sb="4" eb="6">
      <t>リョウキン</t>
    </rPh>
    <rPh sb="7" eb="9">
      <t>サンテイ</t>
    </rPh>
    <rPh sb="9" eb="11">
      <t>クブン</t>
    </rPh>
    <phoneticPr fontId="26"/>
  </si>
  <si>
    <t>使用電力料金の算定明細</t>
    <rPh sb="0" eb="2">
      <t>シヨウ</t>
    </rPh>
    <rPh sb="2" eb="4">
      <t>デンリョク</t>
    </rPh>
    <rPh sb="4" eb="6">
      <t>リョウキン</t>
    </rPh>
    <rPh sb="7" eb="9">
      <t>サンテイ</t>
    </rPh>
    <rPh sb="9" eb="11">
      <t>メイサイ</t>
    </rPh>
    <phoneticPr fontId="26"/>
  </si>
  <si>
    <t>令和２年</t>
    <rPh sb="0" eb="2">
      <t>レイワ</t>
    </rPh>
    <rPh sb="3" eb="4">
      <t>ネン</t>
    </rPh>
    <phoneticPr fontId="26"/>
  </si>
  <si>
    <t>４月</t>
    <rPh sb="1" eb="2">
      <t>ガツ</t>
    </rPh>
    <phoneticPr fontId="6"/>
  </si>
  <si>
    <t>５月</t>
  </si>
  <si>
    <t>６月</t>
  </si>
  <si>
    <t>７月</t>
  </si>
  <si>
    <t>８月</t>
  </si>
  <si>
    <t>９月</t>
  </si>
  <si>
    <t>１０月</t>
  </si>
  <si>
    <t>１１月</t>
  </si>
  <si>
    <t>１２月</t>
  </si>
  <si>
    <t>１月</t>
    <rPh sb="1" eb="2">
      <t>ガツ</t>
    </rPh>
    <phoneticPr fontId="6"/>
  </si>
  <si>
    <t>２月</t>
    <rPh sb="1" eb="2">
      <t>ガツ</t>
    </rPh>
    <phoneticPr fontId="6"/>
  </si>
  <si>
    <t>３月</t>
    <rPh sb="1" eb="2">
      <t>ガツ</t>
    </rPh>
    <phoneticPr fontId="6"/>
  </si>
  <si>
    <t>備考</t>
    <rPh sb="0" eb="2">
      <t>ビコウ</t>
    </rPh>
    <phoneticPr fontId="26"/>
  </si>
  <si>
    <t>e</t>
    <phoneticPr fontId="26"/>
  </si>
  <si>
    <t>f</t>
    <phoneticPr fontId="26"/>
  </si>
  <si>
    <t>h=d*右欄単価</t>
    <phoneticPr fontId="26"/>
  </si>
  <si>
    <t>i=e*右欄単価</t>
    <phoneticPr fontId="26"/>
  </si>
  <si>
    <t>基本料金 (円)</t>
    <rPh sb="6" eb="7">
      <t>エン</t>
    </rPh>
    <phoneticPr fontId="26"/>
  </si>
  <si>
    <t>使用電力料 (円)</t>
    <rPh sb="0" eb="2">
      <t>シヨウ</t>
    </rPh>
    <rPh sb="2" eb="4">
      <t>デンリョク</t>
    </rPh>
    <rPh sb="4" eb="5">
      <t>リョウ</t>
    </rPh>
    <rPh sb="7" eb="8">
      <t>エン</t>
    </rPh>
    <phoneticPr fontId="26"/>
  </si>
  <si>
    <t>予定使用電力量 ※(kWh)</t>
    <rPh sb="0" eb="2">
      <t>ヨテイ</t>
    </rPh>
    <rPh sb="2" eb="4">
      <t>シヨウ</t>
    </rPh>
    <rPh sb="4" eb="6">
      <t>デンリョク</t>
    </rPh>
    <rPh sb="6" eb="7">
      <t>リョウ</t>
    </rPh>
    <phoneticPr fontId="26"/>
  </si>
  <si>
    <t>予定使用電力量 (kWh)</t>
    <rPh sb="0" eb="2">
      <t>ヨテイ</t>
    </rPh>
    <rPh sb="2" eb="4">
      <t>シヨウ</t>
    </rPh>
    <rPh sb="4" eb="6">
      <t>デンリョク</t>
    </rPh>
    <rPh sb="6" eb="7">
      <t>リョウ</t>
    </rPh>
    <phoneticPr fontId="26"/>
  </si>
  <si>
    <t>予定契約電力 (kW)</t>
    <rPh sb="0" eb="2">
      <t>ヨテイ</t>
    </rPh>
    <rPh sb="2" eb="4">
      <t>ケイヤク</t>
    </rPh>
    <rPh sb="4" eb="6">
      <t>デンリョク</t>
    </rPh>
    <phoneticPr fontId="26"/>
  </si>
  <si>
    <t>年月</t>
    <rPh sb="0" eb="1">
      <t>ネン</t>
    </rPh>
    <rPh sb="1" eb="2">
      <t>ガツ</t>
    </rPh>
    <phoneticPr fontId="26"/>
  </si>
  <si>
    <t>単価入力欄(少数2位まで)</t>
    <rPh sb="0" eb="2">
      <t>タンカ</t>
    </rPh>
    <rPh sb="2" eb="4">
      <t>ニュウリョク</t>
    </rPh>
    <rPh sb="4" eb="5">
      <t>ラン</t>
    </rPh>
    <rPh sb="6" eb="8">
      <t>ショウスウ</t>
    </rPh>
    <rPh sb="9" eb="10">
      <t>イ</t>
    </rPh>
    <phoneticPr fontId="26"/>
  </si>
  <si>
    <t>※1　g=b*右欄単価*（1.85-c/100)【少数第3位以下切り捨て】</t>
    <phoneticPr fontId="6"/>
  </si>
  <si>
    <t>※1</t>
    <phoneticPr fontId="6"/>
  </si>
  <si>
    <t>夏季料金 (円)</t>
    <rPh sb="0" eb="2">
      <t>カキ</t>
    </rPh>
    <phoneticPr fontId="26"/>
  </si>
  <si>
    <t>設備容量：</t>
    <rPh sb="0" eb="2">
      <t>セツビ</t>
    </rPh>
    <rPh sb="2" eb="4">
      <t>ヨウリョウ</t>
    </rPh>
    <phoneticPr fontId="6"/>
  </si>
  <si>
    <t>契約電力(予定)：</t>
    <rPh sb="0" eb="2">
      <t>ケイヤク</t>
    </rPh>
    <rPh sb="2" eb="4">
      <t>デンリョク</t>
    </rPh>
    <rPh sb="5" eb="7">
      <t>ヨテイ</t>
    </rPh>
    <phoneticPr fontId="6"/>
  </si>
  <si>
    <t>非常用自家発電設備：</t>
    <rPh sb="0" eb="3">
      <t>ヒジョウヨウ</t>
    </rPh>
    <rPh sb="3" eb="5">
      <t>ジカ</t>
    </rPh>
    <rPh sb="5" eb="7">
      <t>ハツデン</t>
    </rPh>
    <rPh sb="7" eb="9">
      <t>セツビ</t>
    </rPh>
    <phoneticPr fontId="6"/>
  </si>
  <si>
    <t>常用自家発電設備：</t>
    <rPh sb="0" eb="2">
      <t>ジョウヨウ</t>
    </rPh>
    <rPh sb="2" eb="4">
      <t>ジカ</t>
    </rPh>
    <rPh sb="4" eb="6">
      <t>ハツデン</t>
    </rPh>
    <rPh sb="6" eb="8">
      <t>セツビ</t>
    </rPh>
    <phoneticPr fontId="6"/>
  </si>
  <si>
    <t>最大需要電力 (kW)</t>
    <rPh sb="0" eb="2">
      <t>サイダイ</t>
    </rPh>
    <rPh sb="2" eb="4">
      <t>ジュヨウ</t>
    </rPh>
    <rPh sb="4" eb="6">
      <t>デンリョク</t>
    </rPh>
    <phoneticPr fontId="26"/>
  </si>
  <si>
    <t>負荷率 (%)</t>
    <rPh sb="0" eb="2">
      <t>フカ</t>
    </rPh>
    <rPh sb="2" eb="3">
      <t>リツ</t>
    </rPh>
    <phoneticPr fontId="26"/>
  </si>
  <si>
    <t>g ※1</t>
    <phoneticPr fontId="6"/>
  </si>
  <si>
    <t>4～9月</t>
    <rPh sb="3" eb="4">
      <t>ガツ</t>
    </rPh>
    <phoneticPr fontId="6"/>
  </si>
  <si>
    <t>②</t>
    <phoneticPr fontId="6"/>
  </si>
  <si>
    <t>使用電力料合計 (円)　①</t>
    <rPh sb="0" eb="2">
      <t>シヨウ</t>
    </rPh>
    <rPh sb="2" eb="4">
      <t>デンリョク</t>
    </rPh>
    <rPh sb="4" eb="5">
      <t>リョウ</t>
    </rPh>
    <rPh sb="5" eb="6">
      <t>ゴウ</t>
    </rPh>
    <rPh sb="6" eb="7">
      <t>ケイ</t>
    </rPh>
    <rPh sb="9" eb="10">
      <t>エン</t>
    </rPh>
    <phoneticPr fontId="26"/>
  </si>
  <si>
    <t>（ 契約期間 使用電力料合計 ）</t>
    <rPh sb="2" eb="4">
      <t>ケイヤク</t>
    </rPh>
    <rPh sb="4" eb="6">
      <t>キカン</t>
    </rPh>
    <rPh sb="7" eb="9">
      <t>シヨウ</t>
    </rPh>
    <rPh sb="9" eb="11">
      <t>デンリョク</t>
    </rPh>
    <rPh sb="11" eb="12">
      <t>リョウ</t>
    </rPh>
    <rPh sb="12" eb="14">
      <t>ゴウケイ</t>
    </rPh>
    <phoneticPr fontId="26"/>
  </si>
  <si>
    <t>1Y</t>
    <phoneticPr fontId="6"/>
  </si>
  <si>
    <t>0.5Y</t>
    <phoneticPr fontId="6"/>
  </si>
  <si>
    <t>　　　4月30日，5月1日，5月2日，12月29日，12月30日 及び 12月31日 をいう。</t>
    <rPh sb="4" eb="5">
      <t>ガツ</t>
    </rPh>
    <rPh sb="7" eb="8">
      <t>ニチ</t>
    </rPh>
    <rPh sb="10" eb="11">
      <t>ガツ</t>
    </rPh>
    <rPh sb="12" eb="13">
      <t>ニチ</t>
    </rPh>
    <rPh sb="15" eb="16">
      <t>ガツ</t>
    </rPh>
    <rPh sb="17" eb="18">
      <t>ニチ</t>
    </rPh>
    <rPh sb="21" eb="22">
      <t>ガツ</t>
    </rPh>
    <rPh sb="24" eb="25">
      <t>ニチ</t>
    </rPh>
    <rPh sb="28" eb="29">
      <t>ガツ</t>
    </rPh>
    <rPh sb="31" eb="32">
      <t>ニチ</t>
    </rPh>
    <rPh sb="33" eb="34">
      <t>オヨ</t>
    </rPh>
    <rPh sb="38" eb="39">
      <t>ガツ</t>
    </rPh>
    <rPh sb="41" eb="42">
      <t>ニチ</t>
    </rPh>
    <phoneticPr fontId="6"/>
  </si>
  <si>
    <t>契約電力(予定) (kW)</t>
    <rPh sb="0" eb="2">
      <t>ケイヤク</t>
    </rPh>
    <rPh sb="2" eb="4">
      <t>デンリョク</t>
    </rPh>
    <rPh sb="5" eb="7">
      <t>ヨテイ</t>
    </rPh>
    <phoneticPr fontId="26"/>
  </si>
  <si>
    <t>力率(予定) (％)</t>
    <rPh sb="0" eb="2">
      <t>リキリツ</t>
    </rPh>
    <rPh sb="3" eb="5">
      <t>ヨテイ</t>
    </rPh>
    <phoneticPr fontId="26"/>
  </si>
  <si>
    <t>力率(実績) (％)</t>
    <rPh sb="0" eb="2">
      <t>リキリツ</t>
    </rPh>
    <rPh sb="3" eb="5">
      <t>ジッセキ</t>
    </rPh>
    <phoneticPr fontId="26"/>
  </si>
  <si>
    <t>契約電力(実績) (kW)</t>
    <rPh sb="0" eb="2">
      <t>ケイヤク</t>
    </rPh>
    <rPh sb="2" eb="4">
      <t>デンリョク</t>
    </rPh>
    <rPh sb="5" eb="7">
      <t>ジッセキ</t>
    </rPh>
    <phoneticPr fontId="26"/>
  </si>
  <si>
    <t>《 　参考情報　 》</t>
    <rPh sb="3" eb="5">
      <t>サンコウ</t>
    </rPh>
    <rPh sb="5" eb="7">
      <t>ジョウホウ</t>
    </rPh>
    <phoneticPr fontId="6"/>
  </si>
  <si>
    <t>電力量(kWh)</t>
    <rPh sb="0" eb="2">
      <t>デンリョク</t>
    </rPh>
    <rPh sb="2" eb="3">
      <t>リョウ</t>
    </rPh>
    <phoneticPr fontId="6"/>
  </si>
  <si>
    <t>期間</t>
    <rPh sb="0" eb="2">
      <t>キカン</t>
    </rPh>
    <phoneticPr fontId="6"/>
  </si>
  <si>
    <t>入札金額積算内訳書</t>
    <phoneticPr fontId="26"/>
  </si>
  <si>
    <t>２年６ヶ月</t>
    <rPh sb="1" eb="2">
      <t>ネン</t>
    </rPh>
    <rPh sb="4" eb="5">
      <t>ゲツ</t>
    </rPh>
    <phoneticPr fontId="6"/>
  </si>
  <si>
    <t>水質検査センター</t>
  </si>
  <si>
    <t>水道記念館</t>
  </si>
  <si>
    <t>施設番号</t>
    <rPh sb="0" eb="2">
      <t>シセツ</t>
    </rPh>
    <rPh sb="2" eb="4">
      <t>バンゴウ</t>
    </rPh>
    <phoneticPr fontId="6"/>
  </si>
  <si>
    <t>2.5Y</t>
    <phoneticPr fontId="6"/>
  </si>
  <si>
    <t>円 (2.5Y)</t>
    <rPh sb="0" eb="1">
      <t>エン</t>
    </rPh>
    <phoneticPr fontId="6"/>
  </si>
  <si>
    <t>　　← 契約期間（２年６ヶ月） 使用電力料</t>
    <rPh sb="4" eb="6">
      <t>ケイヤク</t>
    </rPh>
    <rPh sb="6" eb="8">
      <t>キカン</t>
    </rPh>
    <rPh sb="10" eb="11">
      <t>ネン</t>
    </rPh>
    <rPh sb="13" eb="14">
      <t>ゲツ</t>
    </rPh>
    <rPh sb="16" eb="18">
      <t>シヨウ</t>
    </rPh>
    <rPh sb="18" eb="20">
      <t>デンリョク</t>
    </rPh>
    <rPh sb="20" eb="21">
      <t>リョウ</t>
    </rPh>
    <phoneticPr fontId="6"/>
  </si>
  <si>
    <t>（電力需給契約書　明細）</t>
    <rPh sb="1" eb="3">
      <t>デンリョク</t>
    </rPh>
    <rPh sb="3" eb="5">
      <t>ジュキュウ</t>
    </rPh>
    <rPh sb="5" eb="8">
      <t>ケイヤクショ</t>
    </rPh>
    <rPh sb="9" eb="11">
      <t>メイサイ</t>
    </rPh>
    <phoneticPr fontId="6"/>
  </si>
  <si>
    <t>件 名 ：</t>
    <rPh sb="0" eb="1">
      <t>ケン</t>
    </rPh>
    <rPh sb="2" eb="3">
      <t>メイ</t>
    </rPh>
    <phoneticPr fontId="6"/>
  </si>
  <si>
    <t>電力料金単価（円／ｋＷｈ）</t>
    <rPh sb="0" eb="2">
      <t>デンリョク</t>
    </rPh>
    <rPh sb="2" eb="4">
      <t>リョウキン</t>
    </rPh>
    <rPh sb="4" eb="6">
      <t>タンカ</t>
    </rPh>
    <phoneticPr fontId="6"/>
  </si>
  <si>
    <t>基本料金単価（円／ｋＷ）※契約電力１ヶ月当たり</t>
    <rPh sb="0" eb="2">
      <t>キホン</t>
    </rPh>
    <rPh sb="2" eb="4">
      <t>リョウキン</t>
    </rPh>
    <rPh sb="4" eb="6">
      <t>タンカ</t>
    </rPh>
    <rPh sb="13" eb="15">
      <t>ケイヤク</t>
    </rPh>
    <rPh sb="15" eb="17">
      <t>デンリョク</t>
    </rPh>
    <rPh sb="19" eb="20">
      <t>ゲツ</t>
    </rPh>
    <rPh sb="20" eb="21">
      <t>ア</t>
    </rPh>
    <phoneticPr fontId="6"/>
  </si>
  <si>
    <t>円／ｋW</t>
    <rPh sb="0" eb="1">
      <t>エン</t>
    </rPh>
    <phoneticPr fontId="6"/>
  </si>
  <si>
    <t>円／ｋＷｈ</t>
    <phoneticPr fontId="6"/>
  </si>
  <si>
    <t>夏季</t>
    <rPh sb="0" eb="1">
      <t>ナツ</t>
    </rPh>
    <rPh sb="1" eb="2">
      <t>キ</t>
    </rPh>
    <phoneticPr fontId="6"/>
  </si>
  <si>
    <t>施設名称（所在地）／ 契約単価 ／割引率</t>
    <rPh sb="0" eb="2">
      <t>シセツ</t>
    </rPh>
    <rPh sb="2" eb="4">
      <t>メイショウ</t>
    </rPh>
    <rPh sb="5" eb="8">
      <t>ショザイチ</t>
    </rPh>
    <rPh sb="11" eb="13">
      <t>ケイヤク</t>
    </rPh>
    <rPh sb="13" eb="15">
      <t>タンカ</t>
    </rPh>
    <rPh sb="17" eb="19">
      <t>ワリビキ</t>
    </rPh>
    <rPh sb="19" eb="20">
      <t>リツ</t>
    </rPh>
    <phoneticPr fontId="6"/>
  </si>
  <si>
    <t>①×２＋②</t>
    <phoneticPr fontId="6"/>
  </si>
  <si>
    <t xml:space="preserve"> 円　《 入 札 書 記 載 額 》</t>
    <rPh sb="1" eb="2">
      <t>エン</t>
    </rPh>
    <rPh sb="5" eb="6">
      <t>イリ</t>
    </rPh>
    <rPh sb="7" eb="8">
      <t>サツ</t>
    </rPh>
    <rPh sb="9" eb="10">
      <t>ショ</t>
    </rPh>
    <rPh sb="11" eb="12">
      <t>キ</t>
    </rPh>
    <rPh sb="13" eb="14">
      <t>ミツル</t>
    </rPh>
    <rPh sb="15" eb="16">
      <t>ガク</t>
    </rPh>
    <phoneticPr fontId="6"/>
  </si>
  <si>
    <t>夏季使用量 (kWh)</t>
    <rPh sb="0" eb="2">
      <t>カキ</t>
    </rPh>
    <rPh sb="2" eb="5">
      <t>シヨウリョウ</t>
    </rPh>
    <phoneticPr fontId="26"/>
  </si>
  <si>
    <t>j=f*右欄単価</t>
    <phoneticPr fontId="26"/>
  </si>
  <si>
    <t>K=b*右欄単価</t>
    <phoneticPr fontId="26"/>
  </si>
  <si>
    <t>Σ(g～j)-K 【整数止】</t>
    <rPh sb="10" eb="12">
      <t>セイスウ</t>
    </rPh>
    <rPh sb="12" eb="13">
      <t>ト</t>
    </rPh>
    <phoneticPr fontId="26"/>
  </si>
  <si>
    <t>仙台市水道局　水質検査センター及び水道記念館 電力需給</t>
    <rPh sb="0" eb="2">
      <t>センダイ</t>
    </rPh>
    <rPh sb="2" eb="3">
      <t>シ</t>
    </rPh>
    <rPh sb="3" eb="5">
      <t>スイドウ</t>
    </rPh>
    <rPh sb="5" eb="6">
      <t>キョク</t>
    </rPh>
    <rPh sb="7" eb="9">
      <t>スイシツ</t>
    </rPh>
    <rPh sb="9" eb="11">
      <t>ケンサ</t>
    </rPh>
    <rPh sb="15" eb="16">
      <t>オヨ</t>
    </rPh>
    <rPh sb="17" eb="19">
      <t>スイドウ</t>
    </rPh>
    <rPh sb="19" eb="21">
      <t>キネン</t>
    </rPh>
    <rPh sb="21" eb="22">
      <t>カン</t>
    </rPh>
    <rPh sb="23" eb="25">
      <t>デンリョク</t>
    </rPh>
    <rPh sb="25" eb="27">
      <t>ジュキュウ</t>
    </rPh>
    <phoneticPr fontId="6"/>
  </si>
  <si>
    <t>【１／２】</t>
    <phoneticPr fontId="6"/>
  </si>
  <si>
    <t>【２／２】</t>
    <phoneticPr fontId="6"/>
  </si>
  <si>
    <t>＝</t>
    <phoneticPr fontId="26"/>
  </si>
  <si>
    <t>(税込み)</t>
    <rPh sb="1" eb="3">
      <t>ゼイコ</t>
    </rPh>
    <phoneticPr fontId="6"/>
  </si>
  <si>
    <t>ｽﾏｰﾄﾒｰﾀｰ設置状況：</t>
    <rPh sb="8" eb="10">
      <t>セッチ</t>
    </rPh>
    <rPh sb="10" eb="12">
      <t>ジョウキョウ</t>
    </rPh>
    <phoneticPr fontId="6"/>
  </si>
  <si>
    <t>令和元年</t>
    <rPh sb="0" eb="2">
      <t>レイワ</t>
    </rPh>
    <rPh sb="2" eb="3">
      <t>ガン</t>
    </rPh>
    <rPh sb="3" eb="4">
      <t>ネン</t>
    </rPh>
    <phoneticPr fontId="26"/>
  </si>
  <si>
    <t>令和２年</t>
    <rPh sb="0" eb="2">
      <t>レイワ</t>
    </rPh>
    <rPh sb="3" eb="4">
      <t>ネン</t>
    </rPh>
    <phoneticPr fontId="6"/>
  </si>
  <si>
    <t>（小数点以下を四捨五入）</t>
    <rPh sb="1" eb="3">
      <t>ショウスウ</t>
    </rPh>
    <rPh sb="4" eb="6">
      <t>イカ</t>
    </rPh>
    <rPh sb="7" eb="11">
      <t>シシャゴニュウ</t>
    </rPh>
    <phoneticPr fontId="26"/>
  </si>
  <si>
    <t>設計金額 (税込み)</t>
    <rPh sb="0" eb="2">
      <t>セッケイ</t>
    </rPh>
    <rPh sb="2" eb="4">
      <t>キンガク</t>
    </rPh>
    <rPh sb="6" eb="8">
      <t>ゼイコ</t>
    </rPh>
    <phoneticPr fontId="26"/>
  </si>
  <si>
    <t>・記載する料金単価は，消費税及び地方消費税相当額を含む金額とする。</t>
  </si>
  <si>
    <t>・夏季とは7月1日から9月30日までとし、その他季とは夏季以外の期間とする。</t>
  </si>
  <si>
    <t>・料金単価は，小数点以下第2位まで記入する。</t>
  </si>
  <si>
    <t>1月2日，1月3日，1月4日，4月30日，5月1日，5月2日，</t>
  </si>
  <si>
    <t>12月29日，12月30日 及び 12月31日 をいう。</t>
  </si>
  <si>
    <t>≪留意事項≫（各施設共通）</t>
    <phoneticPr fontId="6"/>
  </si>
  <si>
    <t>イ</t>
    <phoneticPr fontId="6"/>
  </si>
  <si>
    <t>ロ</t>
    <phoneticPr fontId="6"/>
  </si>
  <si>
    <t>イ×２＋ロ</t>
    <phoneticPr fontId="6"/>
  </si>
  <si>
    <t>≪留意事項≫</t>
    <rPh sb="1" eb="3">
      <t>リュウイ</t>
    </rPh>
    <rPh sb="3" eb="5">
      <t>ジコウ</t>
    </rPh>
    <phoneticPr fontId="1"/>
  </si>
  <si>
    <t>・記載する料金単価は，消費税及び地方消費税相当額を含む金額とする。</t>
    <rPh sb="1" eb="3">
      <t>キサイ</t>
    </rPh>
    <rPh sb="5" eb="7">
      <t>リョウキン</t>
    </rPh>
    <rPh sb="7" eb="9">
      <t>タンカ</t>
    </rPh>
    <rPh sb="11" eb="14">
      <t>ショウヒゼイ</t>
    </rPh>
    <rPh sb="14" eb="15">
      <t>オヨ</t>
    </rPh>
    <rPh sb="16" eb="18">
      <t>チホウ</t>
    </rPh>
    <rPh sb="18" eb="21">
      <t>ショウヒゼイ</t>
    </rPh>
    <rPh sb="21" eb="23">
      <t>ソウトウ</t>
    </rPh>
    <rPh sb="23" eb="24">
      <t>ガク</t>
    </rPh>
    <rPh sb="25" eb="26">
      <t>フク</t>
    </rPh>
    <rPh sb="27" eb="29">
      <t>キンガク</t>
    </rPh>
    <phoneticPr fontId="1"/>
  </si>
  <si>
    <t>・夏季とは7月1日から9月30日までとし、他季とは夏季以外の期間とする。</t>
    <rPh sb="1" eb="3">
      <t>カキ</t>
    </rPh>
    <rPh sb="6" eb="7">
      <t>ガツ</t>
    </rPh>
    <rPh sb="8" eb="9">
      <t>ニチ</t>
    </rPh>
    <rPh sb="12" eb="13">
      <t>ガツ</t>
    </rPh>
    <rPh sb="15" eb="16">
      <t>ニチ</t>
    </rPh>
    <rPh sb="21" eb="22">
      <t>タ</t>
    </rPh>
    <rPh sb="22" eb="23">
      <t>キ</t>
    </rPh>
    <rPh sb="25" eb="27">
      <t>カキ</t>
    </rPh>
    <rPh sb="27" eb="29">
      <t>イガイ</t>
    </rPh>
    <rPh sb="30" eb="32">
      <t>キカン</t>
    </rPh>
    <phoneticPr fontId="1"/>
  </si>
  <si>
    <t>・料金単価は，小数点以下第２位まで記入する。</t>
    <rPh sb="1" eb="3">
      <t>リョウキン</t>
    </rPh>
    <rPh sb="3" eb="5">
      <t>タンカ</t>
    </rPh>
    <rPh sb="7" eb="10">
      <t>ショウスウテン</t>
    </rPh>
    <rPh sb="10" eb="12">
      <t>イカ</t>
    </rPh>
    <rPh sb="12" eb="13">
      <t>ダイ</t>
    </rPh>
    <rPh sb="14" eb="15">
      <t>イ</t>
    </rPh>
    <rPh sb="17" eb="19">
      <t>キニュウ</t>
    </rPh>
    <phoneticPr fontId="1"/>
  </si>
  <si>
    <t>・入札において燃料費調整額及び電気事業者による再生可能エネルギー電気の調達に関する特別措置法に基づく賦課金（再エネ賦課金）は考慮しない。</t>
    <rPh sb="1" eb="3">
      <t>ニュウサツ</t>
    </rPh>
    <rPh sb="7" eb="9">
      <t>ネンリョウ</t>
    </rPh>
    <rPh sb="9" eb="10">
      <t>ヒ</t>
    </rPh>
    <rPh sb="10" eb="12">
      <t>チョウセイ</t>
    </rPh>
    <rPh sb="12" eb="13">
      <t>ガク</t>
    </rPh>
    <rPh sb="13" eb="14">
      <t>オヨ</t>
    </rPh>
    <rPh sb="15" eb="17">
      <t>デンキ</t>
    </rPh>
    <rPh sb="17" eb="20">
      <t>ジギョウシャ</t>
    </rPh>
    <rPh sb="23" eb="25">
      <t>サイセイ</t>
    </rPh>
    <rPh sb="25" eb="27">
      <t>カノウ</t>
    </rPh>
    <rPh sb="32" eb="34">
      <t>デンキ</t>
    </rPh>
    <rPh sb="35" eb="37">
      <t>チョウタツ</t>
    </rPh>
    <rPh sb="38" eb="39">
      <t>カン</t>
    </rPh>
    <rPh sb="41" eb="43">
      <t>トクベツ</t>
    </rPh>
    <rPh sb="43" eb="46">
      <t>ソチホウ</t>
    </rPh>
    <rPh sb="47" eb="48">
      <t>モト</t>
    </rPh>
    <rPh sb="50" eb="53">
      <t>フカキン</t>
    </rPh>
    <rPh sb="54" eb="55">
      <t>サイ</t>
    </rPh>
    <rPh sb="57" eb="60">
      <t>フカキン</t>
    </rPh>
    <rPh sb="62" eb="64">
      <t>コウリョ</t>
    </rPh>
    <phoneticPr fontId="1"/>
  </si>
  <si>
    <t>（燃料費調整額及び再エネ賦課金については，電力需給契約書による。）</t>
    <rPh sb="1" eb="3">
      <t>ネンリョウ</t>
    </rPh>
    <rPh sb="3" eb="4">
      <t>ヒ</t>
    </rPh>
    <rPh sb="4" eb="6">
      <t>チョウセイ</t>
    </rPh>
    <rPh sb="6" eb="7">
      <t>ガク</t>
    </rPh>
    <rPh sb="7" eb="8">
      <t>オヨ</t>
    </rPh>
    <rPh sb="9" eb="10">
      <t>サイ</t>
    </rPh>
    <rPh sb="12" eb="15">
      <t>フカキン</t>
    </rPh>
    <rPh sb="21" eb="23">
      <t>デンリョク</t>
    </rPh>
    <rPh sb="23" eb="25">
      <t>ジュキュウ</t>
    </rPh>
    <rPh sb="25" eb="27">
      <t>ケイヤク</t>
    </rPh>
    <rPh sb="27" eb="28">
      <t>ショ</t>
    </rPh>
    <phoneticPr fontId="1"/>
  </si>
  <si>
    <t>・入札において内訳書の提出がない者は、入札に参加できない。</t>
    <rPh sb="1" eb="3">
      <t>ニュウサツ</t>
    </rPh>
    <rPh sb="7" eb="10">
      <t>ウチワケショ</t>
    </rPh>
    <rPh sb="11" eb="13">
      <t>テイシュツ</t>
    </rPh>
    <rPh sb="16" eb="17">
      <t>モノ</t>
    </rPh>
    <rPh sb="19" eb="21">
      <t>ニュウサツ</t>
    </rPh>
    <rPh sb="22" eb="24">
      <t>サンカ</t>
    </rPh>
    <phoneticPr fontId="1"/>
  </si>
  <si>
    <t>・入札書の金額と本内訳書の入札書記入額（税込み）の金額が一致しなければならない。</t>
    <rPh sb="1" eb="3">
      <t>ニュウサツ</t>
    </rPh>
    <rPh sb="3" eb="4">
      <t>ショ</t>
    </rPh>
    <rPh sb="5" eb="7">
      <t>キンガク</t>
    </rPh>
    <rPh sb="8" eb="9">
      <t>ホン</t>
    </rPh>
    <rPh sb="9" eb="12">
      <t>ウチワケショ</t>
    </rPh>
    <rPh sb="13" eb="15">
      <t>ニュウサツ</t>
    </rPh>
    <rPh sb="15" eb="16">
      <t>ショ</t>
    </rPh>
    <rPh sb="16" eb="17">
      <t>キ</t>
    </rPh>
    <rPh sb="18" eb="19">
      <t>ガク</t>
    </rPh>
    <rPh sb="20" eb="22">
      <t>ゼイコ</t>
    </rPh>
    <rPh sb="25" eb="27">
      <t>キンガク</t>
    </rPh>
    <rPh sb="28" eb="30">
      <t>イッチ</t>
    </rPh>
    <phoneticPr fontId="1"/>
  </si>
  <si>
    <t>※1　休日とは，日曜日，「国民の祝日に関する法律」に規定する休日，1月2日，1月3日，1月4日，</t>
    <rPh sb="3" eb="5">
      <t>キュウジツ</t>
    </rPh>
    <rPh sb="8" eb="11">
      <t>ニチヨウビ</t>
    </rPh>
    <rPh sb="13" eb="15">
      <t>コクミン</t>
    </rPh>
    <rPh sb="16" eb="18">
      <t>シュクジツ</t>
    </rPh>
    <rPh sb="19" eb="20">
      <t>カン</t>
    </rPh>
    <rPh sb="22" eb="24">
      <t>ホウリツ</t>
    </rPh>
    <rPh sb="26" eb="28">
      <t>キテイ</t>
    </rPh>
    <rPh sb="30" eb="32">
      <t>キュウジツ</t>
    </rPh>
    <rPh sb="34" eb="35">
      <t>ガツ</t>
    </rPh>
    <rPh sb="36" eb="37">
      <t>ニチ</t>
    </rPh>
    <rPh sb="39" eb="40">
      <t>ガツ</t>
    </rPh>
    <rPh sb="41" eb="42">
      <t>ニチ</t>
    </rPh>
    <rPh sb="44" eb="45">
      <t>ガツ</t>
    </rPh>
    <rPh sb="46" eb="47">
      <t>ニチ</t>
    </rPh>
    <phoneticPr fontId="6"/>
  </si>
  <si>
    <t>※1　休日とは，日曜日，「国民の祝日に関する法律」に規定する休日</t>
    <phoneticPr fontId="6"/>
  </si>
  <si>
    <t>割引額</t>
    <rPh sb="0" eb="2">
      <t>ワリビキ</t>
    </rPh>
    <rPh sb="2" eb="3">
      <t>ガク</t>
    </rPh>
    <phoneticPr fontId="6"/>
  </si>
  <si>
    <t>割引額 (円)</t>
    <rPh sb="0" eb="2">
      <t>ワリビキ</t>
    </rPh>
    <rPh sb="2" eb="3">
      <t>ガク</t>
    </rPh>
    <phoneticPr fontId="26"/>
  </si>
  <si>
    <t>その他季使用量 (kWh)</t>
    <rPh sb="2" eb="3">
      <t>タ</t>
    </rPh>
    <rPh sb="3" eb="4">
      <t>キ</t>
    </rPh>
    <rPh sb="4" eb="6">
      <t>シヨウ</t>
    </rPh>
    <rPh sb="6" eb="7">
      <t>リョウ</t>
    </rPh>
    <phoneticPr fontId="26"/>
  </si>
  <si>
    <t>休日使用量 (kWh)</t>
    <rPh sb="0" eb="2">
      <t>キュウジツ</t>
    </rPh>
    <phoneticPr fontId="26"/>
  </si>
  <si>
    <t>その他季料金 (円)</t>
    <rPh sb="2" eb="3">
      <t>タ</t>
    </rPh>
    <rPh sb="3" eb="4">
      <t>キ</t>
    </rPh>
    <rPh sb="4" eb="6">
      <t>リョウキン</t>
    </rPh>
    <phoneticPr fontId="26"/>
  </si>
  <si>
    <t>休日料金 (円)</t>
    <rPh sb="0" eb="2">
      <t>キュウジツ</t>
    </rPh>
    <phoneticPr fontId="26"/>
  </si>
  <si>
    <t>その他季</t>
    <phoneticPr fontId="6"/>
  </si>
  <si>
    <t>休日</t>
    <phoneticPr fontId="6"/>
  </si>
  <si>
    <t>仙台市太白区茂庭上ノ原山１２８</t>
  </si>
  <si>
    <t>無し</t>
  </si>
  <si>
    <t>設置済</t>
  </si>
  <si>
    <t>計 273,532 kWh</t>
  </si>
  <si>
    <t>平均 78.5 kW</t>
  </si>
  <si>
    <t>平均 100 %</t>
  </si>
  <si>
    <t>平均 45.38 %</t>
  </si>
  <si>
    <t>仙台市青葉区熊ヶ根大原道</t>
  </si>
  <si>
    <t>未設置</t>
  </si>
  <si>
    <t>計 44,749 kWh</t>
  </si>
  <si>
    <t>平均 97.7 kW</t>
  </si>
  <si>
    <t>平均 8.55 %</t>
  </si>
  <si>
    <t>水質検査センター 　( 仙台市太白区茂庭上ノ原山１２８ )</t>
  </si>
  <si>
    <t>水道記念館 　( 仙台市青葉区熊ヶ根大原道 )</t>
  </si>
  <si>
    <t>仙台市水道局　水質検査センター及び水道記念館 電力需給</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</si>
</sst>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76" formatCode="[$-411]ggge&quot;年&quot;m&quot;月&quot;d&quot;日&quot;;@"/>
    <numFmt numFmtId="177" formatCode="#,##0&quot;kwh&quot;"/>
    <numFmt numFmtId="178" formatCode="&quot;（平均）&quot;#,##0&quot;kw&quot;"/>
    <numFmt numFmtId="179" formatCode="&quot;使用電力量×&quot;0%"/>
    <numFmt numFmtId="180" formatCode="#,##0.00&quot;円/kw&quot;"/>
    <numFmt numFmtId="181" formatCode="#,##0.00&quot;円/kwh&quot;"/>
    <numFmt numFmtId="182" formatCode="#,###&quot; 円&quot;"/>
    <numFmt numFmtId="183" formatCode="#,##0&quot; kWh&quot;"/>
    <numFmt numFmtId="184" formatCode="#,###&quot; 円/年&quot;"/>
    <numFmt numFmtId="185" formatCode="0.0_);[Red]\(0.0\)"/>
    <numFmt numFmtId="186" formatCode="&quot;(最大) &quot;#,##0&quot; kW&quot;"/>
    <numFmt numFmtId="187" formatCode="#&quot; kW&quot;"/>
    <numFmt numFmtId="188" formatCode="0_);[Red]\(0\)"/>
    <numFmt numFmtId="189" formatCode="&quot;施設番号 第 &quot;##&quot; 号&quot;"/>
    <numFmt numFmtId="190" formatCode="#&quot; kVA&quot;"/>
    <numFmt numFmtId="191" formatCode="#,###&quot; kWh&quot;"/>
  </numFmts>
  <fonts count="42"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Ｐ明朝"/>
      <family val="1"/>
      <charset val="128"/>
    </font>
    <font>
      <sz val="12"/>
      <name val="ＭＳ Ｐ明朝"/>
      <family val="1"/>
      <charset val="128"/>
    </font>
    <font>
      <sz val="11"/>
      <color theme="1"/>
      <name val="ＭＳ Ｐゴシック"/>
      <family val="2"/>
      <charset val="128"/>
      <scheme val="minor"/>
    </font>
    <font>
      <b/>
      <sz val="18"/>
      <color theme="3"/>
      <name val="ＭＳ Ｐゴシック"/>
      <family val="2"/>
      <charset val="128"/>
      <scheme val="major"/>
    </font>
    <font>
      <b/>
      <sz val="15"/>
      <color theme="3"/>
      <name val="ＭＳ Ｐゴシック"/>
      <family val="2"/>
      <charset val="128"/>
      <scheme val="minor"/>
    </font>
    <font>
      <b/>
      <sz val="13"/>
      <color theme="3"/>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rgb="FF9C6500"/>
      <name val="ＭＳ Ｐゴシック"/>
      <family val="2"/>
      <charset val="128"/>
      <scheme val="minor"/>
    </font>
    <font>
      <sz val="11"/>
      <color rgb="FF3F3F76"/>
      <name val="ＭＳ Ｐゴシック"/>
      <family val="2"/>
      <charset val="128"/>
      <scheme val="minor"/>
    </font>
    <font>
      <b/>
      <sz val="11"/>
      <color rgb="FF3F3F3F"/>
      <name val="ＭＳ Ｐゴシック"/>
      <family val="2"/>
      <charset val="128"/>
      <scheme val="minor"/>
    </font>
    <font>
      <b/>
      <sz val="11"/>
      <color rgb="FFFA7D00"/>
      <name val="ＭＳ Ｐゴシック"/>
      <family val="2"/>
      <charset val="128"/>
      <scheme val="minor"/>
    </font>
    <font>
      <sz val="11"/>
      <color rgb="FFFA7D00"/>
      <name val="ＭＳ Ｐゴシック"/>
      <family val="2"/>
      <charset val="128"/>
      <scheme val="minor"/>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6"/>
      <name val="ＭＳ Ｐゴシック"/>
      <family val="2"/>
      <charset val="128"/>
      <scheme val="minor"/>
    </font>
    <font>
      <sz val="12"/>
      <name val="ＭＳ Ｐゴシック"/>
      <family val="3"/>
      <charset val="128"/>
    </font>
    <font>
      <sz val="11"/>
      <color rgb="FFFF0000"/>
      <name val="ＭＳ Ｐゴシック"/>
      <family val="3"/>
      <charset val="128"/>
    </font>
    <font>
      <sz val="10"/>
      <name val="ＭＳ Ｐゴシック"/>
      <family val="3"/>
      <charset val="128"/>
    </font>
    <font>
      <sz val="9"/>
      <name val="ＭＳ Ｐゴシック"/>
      <family val="3"/>
      <charset val="128"/>
    </font>
    <font>
      <b/>
      <sz val="11"/>
      <name val="ＭＳ Ｐゴシック"/>
      <family val="3"/>
      <charset val="128"/>
    </font>
    <font>
      <b/>
      <sz val="12"/>
      <name val="ＭＳ Ｐゴシック"/>
      <family val="3"/>
      <charset val="128"/>
    </font>
    <font>
      <b/>
      <sz val="14"/>
      <name val="ＭＳ Ｐゴシック"/>
      <family val="3"/>
      <charset val="128"/>
    </font>
    <font>
      <b/>
      <sz val="18"/>
      <name val="ＭＳ Ｐゴシック"/>
      <family val="3"/>
      <charset val="128"/>
    </font>
    <font>
      <sz val="11"/>
      <name val="ＭＳ ゴシック"/>
      <family val="3"/>
      <charset val="128"/>
    </font>
    <font>
      <b/>
      <sz val="12"/>
      <name val="ＭＳ ゴシック"/>
      <family val="3"/>
      <charset val="128"/>
    </font>
    <font>
      <u/>
      <sz val="11"/>
      <color theme="10"/>
      <name val="ＭＳ Ｐゴシック"/>
      <family val="3"/>
      <charset val="128"/>
    </font>
    <font>
      <sz val="12"/>
      <name val="メイリオ"/>
      <family val="3"/>
      <charset val="128"/>
    </font>
    <font>
      <b/>
      <sz val="14"/>
      <name val="ＭＳ ゴシック"/>
      <family val="3"/>
      <charset val="128"/>
    </font>
    <font>
      <sz val="11"/>
      <color theme="0"/>
      <name val="ＭＳ Ｐゴシック"/>
      <family val="3"/>
      <charset val="128"/>
    </font>
    <font>
      <sz val="9"/>
      <color theme="0"/>
      <name val="ＭＳ Ｐゴシック"/>
      <family val="3"/>
      <charset val="128"/>
    </font>
  </fonts>
  <fills count="40">
    <fill>
      <patternFill patternType="none"/>
    </fill>
    <fill>
      <patternFill patternType="gray125"/>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8"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39997558519241921"/>
        <bgColor indexed="65"/>
      </patternFill>
    </fill>
    <fill>
      <patternFill patternType="solid">
        <fgColor theme="9" tint="0.39997558519241921"/>
        <bgColor indexed="65"/>
      </patternFill>
    </fill>
    <fill>
      <patternFill patternType="solid">
        <fgColor theme="2"/>
        <bgColor indexed="64"/>
      </patternFill>
    </fill>
    <fill>
      <patternFill patternType="solid">
        <fgColor theme="9" tint="0.79998168889431442"/>
        <bgColor indexed="64"/>
      </patternFill>
    </fill>
    <fill>
      <patternFill patternType="solid">
        <fgColor theme="9" tint="0.39997558519241921"/>
        <bgColor indexed="64"/>
      </patternFill>
    </fill>
    <fill>
      <patternFill patternType="solid">
        <fgColor rgb="FFFFFF66"/>
        <bgColor indexed="64"/>
      </patternFill>
    </fill>
    <fill>
      <patternFill patternType="solid">
        <fgColor rgb="FFFFFF00"/>
        <bgColor indexed="64"/>
      </patternFill>
    </fill>
  </fills>
  <borders count="72">
    <border>
      <left/>
      <right/>
      <top/>
      <bottom/>
      <diagonal/>
    </border>
    <border>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right style="thin">
        <color auto="1"/>
      </right>
      <top/>
      <bottom style="medium">
        <color auto="1"/>
      </bottom>
      <diagonal/>
    </border>
    <border>
      <left style="thin">
        <color auto="1"/>
      </left>
      <right style="thin">
        <color auto="1"/>
      </right>
      <top/>
      <bottom style="medium">
        <color auto="1"/>
      </bottom>
      <diagonal/>
    </border>
    <border>
      <left style="medium">
        <color auto="1"/>
      </left>
      <right style="medium">
        <color auto="1"/>
      </right>
      <top style="medium">
        <color auto="1"/>
      </top>
      <bottom style="hair">
        <color auto="1"/>
      </bottom>
      <diagonal/>
    </border>
    <border>
      <left/>
      <right style="thin">
        <color auto="1"/>
      </right>
      <top style="medium">
        <color auto="1"/>
      </top>
      <bottom style="hair">
        <color auto="1"/>
      </bottom>
      <diagonal/>
    </border>
    <border>
      <left style="thin">
        <color auto="1"/>
      </left>
      <right style="thin">
        <color auto="1"/>
      </right>
      <top style="medium">
        <color auto="1"/>
      </top>
      <bottom style="hair">
        <color auto="1"/>
      </bottom>
      <diagonal/>
    </border>
    <border>
      <left style="medium">
        <color auto="1"/>
      </left>
      <right style="medium">
        <color auto="1"/>
      </right>
      <top style="hair">
        <color auto="1"/>
      </top>
      <bottom/>
      <diagonal/>
    </border>
    <border>
      <left/>
      <right style="thin">
        <color auto="1"/>
      </right>
      <top style="hair">
        <color auto="1"/>
      </top>
      <bottom/>
      <diagonal/>
    </border>
    <border>
      <left style="thin">
        <color auto="1"/>
      </left>
      <right style="thin">
        <color auto="1"/>
      </right>
      <top style="hair">
        <color auto="1"/>
      </top>
      <bottom/>
      <diagonal/>
    </border>
    <border>
      <left/>
      <right style="thin">
        <color auto="1"/>
      </right>
      <top style="hair">
        <color auto="1"/>
      </top>
      <bottom style="medium">
        <color auto="1"/>
      </bottom>
      <diagonal/>
    </border>
    <border>
      <left style="medium">
        <color auto="1"/>
      </left>
      <right style="medium">
        <color auto="1"/>
      </right>
      <top style="hair">
        <color auto="1"/>
      </top>
      <bottom style="hair">
        <color auto="1"/>
      </bottom>
      <diagonal/>
    </border>
    <border>
      <left style="medium">
        <color auto="1"/>
      </left>
      <right style="medium">
        <color auto="1"/>
      </right>
      <top/>
      <bottom/>
      <diagonal/>
    </border>
    <border diagonalDown="1">
      <left style="medium">
        <color auto="1"/>
      </left>
      <right/>
      <top style="medium">
        <color auto="1"/>
      </top>
      <bottom/>
      <diagonal style="hair">
        <color auto="1"/>
      </diagonal>
    </border>
    <border diagonalDown="1">
      <left/>
      <right style="medium">
        <color auto="1"/>
      </right>
      <top style="medium">
        <color auto="1"/>
      </top>
      <bottom/>
      <diagonal style="hair">
        <color auto="1"/>
      </diagonal>
    </border>
    <border diagonalDown="1">
      <left style="medium">
        <color auto="1"/>
      </left>
      <right/>
      <top/>
      <bottom style="medium">
        <color auto="1"/>
      </bottom>
      <diagonal style="hair">
        <color auto="1"/>
      </diagonal>
    </border>
    <border diagonalDown="1">
      <left/>
      <right style="medium">
        <color auto="1"/>
      </right>
      <top/>
      <bottom style="medium">
        <color auto="1"/>
      </bottom>
      <diagonal style="hair">
        <color auto="1"/>
      </diagonal>
    </border>
    <border>
      <left/>
      <right/>
      <top style="medium">
        <color auto="1"/>
      </top>
      <bottom style="thin">
        <color indexed="64"/>
      </bottom>
      <diagonal/>
    </border>
    <border>
      <left style="medium">
        <color auto="1"/>
      </left>
      <right style="thin">
        <color auto="1"/>
      </right>
      <top style="medium">
        <color auto="1"/>
      </top>
      <bottom style="hair">
        <color auto="1"/>
      </bottom>
      <diagonal/>
    </border>
    <border>
      <left style="thin">
        <color auto="1"/>
      </left>
      <right style="medium">
        <color auto="1"/>
      </right>
      <top style="medium">
        <color auto="1"/>
      </top>
      <bottom style="hair">
        <color auto="1"/>
      </bottom>
      <diagonal/>
    </border>
    <border>
      <left style="medium">
        <color auto="1"/>
      </left>
      <right style="thin">
        <color auto="1"/>
      </right>
      <top style="hair">
        <color auto="1"/>
      </top>
      <bottom/>
      <diagonal/>
    </border>
    <border>
      <left style="thin">
        <color auto="1"/>
      </left>
      <right style="medium">
        <color auto="1"/>
      </right>
      <top style="hair">
        <color auto="1"/>
      </top>
      <bottom/>
      <diagonal/>
    </border>
    <border>
      <left style="medium">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auto="1"/>
      </left>
      <right style="medium">
        <color auto="1"/>
      </right>
      <top/>
      <bottom style="hair">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thin">
        <color indexed="64"/>
      </left>
      <right/>
      <top/>
      <bottom/>
      <diagonal/>
    </border>
    <border>
      <left/>
      <right style="thin">
        <color indexed="64"/>
      </right>
      <top/>
      <bottom/>
      <diagonal/>
    </border>
    <border>
      <left/>
      <right style="medium">
        <color auto="1"/>
      </right>
      <top style="hair">
        <color auto="1"/>
      </top>
      <bottom style="hair">
        <color auto="1"/>
      </bottom>
      <diagonal/>
    </border>
    <border>
      <left style="thin">
        <color indexed="64"/>
      </left>
      <right style="thin">
        <color indexed="64"/>
      </right>
      <top style="thin">
        <color indexed="64"/>
      </top>
      <bottom style="thin">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auto="1"/>
      </left>
      <right style="medium">
        <color auto="1"/>
      </right>
      <top/>
      <bottom style="hair">
        <color auto="1"/>
      </bottom>
      <diagonal/>
    </border>
    <border>
      <left style="medium">
        <color auto="1"/>
      </left>
      <right/>
      <top style="hair">
        <color auto="1"/>
      </top>
      <bottom style="hair">
        <color auto="1"/>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90">
    <xf numFmtId="0" fontId="0" fillId="0" borderId="0"/>
    <xf numFmtId="9" fontId="5" fillId="0" borderId="0" applyFont="0" applyFill="0" applyBorder="0" applyAlignment="0" applyProtection="0"/>
    <xf numFmtId="38" fontId="5" fillId="0" borderId="0" applyFont="0" applyFill="0" applyBorder="0" applyAlignment="0" applyProtection="0"/>
    <xf numFmtId="0" fontId="9" fillId="0" borderId="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9" fillId="20" borderId="13" applyNumberFormat="0" applyFont="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9" fillId="27" borderId="0" applyNumberFormat="0" applyBorder="0" applyAlignment="0" applyProtection="0">
      <alignment vertical="center"/>
    </xf>
    <xf numFmtId="0" fontId="9"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9" fillId="28" borderId="0" applyNumberFormat="0" applyBorder="0" applyAlignment="0" applyProtection="0">
      <alignment vertical="center"/>
    </xf>
    <xf numFmtId="0" fontId="9"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9" fillId="32" borderId="0" applyNumberFormat="0" applyBorder="0" applyAlignment="0" applyProtection="0">
      <alignment vertical="center"/>
    </xf>
    <xf numFmtId="0" fontId="9"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9" fillId="2" borderId="0" applyNumberFormat="0" applyBorder="0" applyAlignment="0" applyProtection="0">
      <alignment vertical="center"/>
    </xf>
    <xf numFmtId="0" fontId="9"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9" fillId="3" borderId="0" applyNumberFormat="0" applyBorder="0" applyAlignment="0" applyProtection="0">
      <alignment vertical="center"/>
    </xf>
    <xf numFmtId="0" fontId="9" fillId="8" borderId="0" applyNumberFormat="0" applyBorder="0" applyAlignment="0" applyProtection="0">
      <alignment vertical="center"/>
    </xf>
    <xf numFmtId="0" fontId="25" fillId="34"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16" applyNumberFormat="0" applyFill="0" applyAlignment="0" applyProtection="0">
      <alignment vertical="center"/>
    </xf>
    <xf numFmtId="0" fontId="12" fillId="0" borderId="17" applyNumberFormat="0" applyFill="0" applyAlignment="0" applyProtection="0">
      <alignment vertical="center"/>
    </xf>
    <xf numFmtId="0" fontId="13" fillId="0" borderId="18" applyNumberFormat="0" applyFill="0" applyAlignment="0" applyProtection="0">
      <alignment vertical="center"/>
    </xf>
    <xf numFmtId="0" fontId="13" fillId="0" borderId="0" applyNumberFormat="0" applyFill="0" applyBorder="0" applyAlignment="0" applyProtection="0">
      <alignment vertical="center"/>
    </xf>
    <xf numFmtId="0" fontId="14" fillId="24" borderId="0" applyNumberFormat="0" applyBorder="0" applyAlignment="0" applyProtection="0">
      <alignment vertical="center"/>
    </xf>
    <xf numFmtId="0" fontId="15" fillId="21" borderId="0" applyNumberFormat="0" applyBorder="0" applyAlignment="0" applyProtection="0">
      <alignment vertical="center"/>
    </xf>
    <xf numFmtId="0" fontId="16" fillId="19" borderId="0" applyNumberFormat="0" applyBorder="0" applyAlignment="0" applyProtection="0">
      <alignment vertical="center"/>
    </xf>
    <xf numFmtId="0" fontId="17" fillId="23" borderId="15" applyNumberFormat="0" applyAlignment="0" applyProtection="0">
      <alignment vertical="center"/>
    </xf>
    <xf numFmtId="0" fontId="18" fillId="22" borderId="20" applyNumberFormat="0" applyAlignment="0" applyProtection="0">
      <alignment vertical="center"/>
    </xf>
    <xf numFmtId="0" fontId="19" fillId="22" borderId="15" applyNumberFormat="0" applyAlignment="0" applyProtection="0">
      <alignment vertical="center"/>
    </xf>
    <xf numFmtId="0" fontId="20" fillId="0" borderId="14" applyNumberFormat="0" applyFill="0" applyAlignment="0" applyProtection="0">
      <alignment vertical="center"/>
    </xf>
    <xf numFmtId="0" fontId="21" fillId="18" borderId="12" applyNumberForma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9" applyNumberFormat="0" applyFill="0" applyAlignment="0" applyProtection="0">
      <alignment vertical="center"/>
    </xf>
    <xf numFmtId="0" fontId="25" fillId="12" borderId="0" applyNumberFormat="0" applyBorder="0" applyAlignment="0" applyProtection="0">
      <alignment vertical="center"/>
    </xf>
    <xf numFmtId="0" fontId="4" fillId="27" borderId="0" applyNumberFormat="0" applyBorder="0" applyAlignment="0" applyProtection="0">
      <alignment vertical="center"/>
    </xf>
    <xf numFmtId="0" fontId="4" fillId="4" borderId="0" applyNumberFormat="0" applyBorder="0" applyAlignment="0" applyProtection="0">
      <alignment vertical="center"/>
    </xf>
    <xf numFmtId="0" fontId="25" fillId="9" borderId="0" applyNumberFormat="0" applyBorder="0" applyAlignment="0" applyProtection="0">
      <alignment vertical="center"/>
    </xf>
    <xf numFmtId="0" fontId="25" fillId="13" borderId="0" applyNumberFormat="0" applyBorder="0" applyAlignment="0" applyProtection="0">
      <alignment vertical="center"/>
    </xf>
    <xf numFmtId="0" fontId="4" fillId="28" borderId="0" applyNumberFormat="0" applyBorder="0" applyAlignment="0" applyProtection="0">
      <alignment vertical="center"/>
    </xf>
    <xf numFmtId="0" fontId="4" fillId="5" borderId="0" applyNumberFormat="0" applyBorder="0" applyAlignment="0" applyProtection="0">
      <alignment vertical="center"/>
    </xf>
    <xf numFmtId="0" fontId="25" fillId="10" borderId="0" applyNumberFormat="0" applyBorder="0" applyAlignment="0" applyProtection="0">
      <alignment vertical="center"/>
    </xf>
    <xf numFmtId="0" fontId="25" fillId="14" borderId="0" applyNumberFormat="0" applyBorder="0" applyAlignment="0" applyProtection="0">
      <alignment vertical="center"/>
    </xf>
    <xf numFmtId="0" fontId="4" fillId="29" borderId="0" applyNumberFormat="0" applyBorder="0" applyAlignment="0" applyProtection="0">
      <alignment vertical="center"/>
    </xf>
    <xf numFmtId="0" fontId="4" fillId="30" borderId="0" applyNumberFormat="0" applyBorder="0" applyAlignment="0" applyProtection="0">
      <alignment vertical="center"/>
    </xf>
    <xf numFmtId="0" fontId="25" fillId="31" borderId="0" applyNumberFormat="0" applyBorder="0" applyAlignment="0" applyProtection="0">
      <alignment vertical="center"/>
    </xf>
    <xf numFmtId="0" fontId="25" fillId="15" borderId="0" applyNumberFormat="0" applyBorder="0" applyAlignment="0" applyProtection="0">
      <alignment vertical="center"/>
    </xf>
    <xf numFmtId="0" fontId="4" fillId="32" borderId="0" applyNumberFormat="0" applyBorder="0" applyAlignment="0" applyProtection="0">
      <alignment vertical="center"/>
    </xf>
    <xf numFmtId="0" fontId="4" fillId="6" borderId="0" applyNumberFormat="0" applyBorder="0" applyAlignment="0" applyProtection="0">
      <alignment vertical="center"/>
    </xf>
    <xf numFmtId="0" fontId="25" fillId="33" borderId="0" applyNumberFormat="0" applyBorder="0" applyAlignment="0" applyProtection="0">
      <alignment vertical="center"/>
    </xf>
    <xf numFmtId="0" fontId="25" fillId="16" borderId="0" applyNumberFormat="0" applyBorder="0" applyAlignment="0" applyProtection="0">
      <alignment vertical="center"/>
    </xf>
    <xf numFmtId="0" fontId="4" fillId="2" borderId="0" applyNumberFormat="0" applyBorder="0" applyAlignment="0" applyProtection="0">
      <alignment vertical="center"/>
    </xf>
    <xf numFmtId="0" fontId="4" fillId="7" borderId="0" applyNumberFormat="0" applyBorder="0" applyAlignment="0" applyProtection="0">
      <alignment vertical="center"/>
    </xf>
    <xf numFmtId="0" fontId="25" fillId="11" borderId="0" applyNumberFormat="0" applyBorder="0" applyAlignment="0" applyProtection="0">
      <alignment vertical="center"/>
    </xf>
    <xf numFmtId="0" fontId="25" fillId="17" borderId="0" applyNumberFormat="0" applyBorder="0" applyAlignment="0" applyProtection="0">
      <alignment vertical="center"/>
    </xf>
    <xf numFmtId="0" fontId="4" fillId="3" borderId="0" applyNumberFormat="0" applyBorder="0" applyAlignment="0" applyProtection="0">
      <alignment vertical="center"/>
    </xf>
    <xf numFmtId="0" fontId="4" fillId="8" borderId="0" applyNumberFormat="0" applyBorder="0" applyAlignment="0" applyProtection="0">
      <alignment vertical="center"/>
    </xf>
    <xf numFmtId="0" fontId="25" fillId="34" borderId="0" applyNumberFormat="0" applyBorder="0" applyAlignment="0" applyProtection="0">
      <alignment vertical="center"/>
    </xf>
    <xf numFmtId="0" fontId="4" fillId="0" borderId="0">
      <alignment vertical="center"/>
    </xf>
    <xf numFmtId="0" fontId="4" fillId="20" borderId="13" applyNumberFormat="0" applyFont="0" applyAlignment="0" applyProtection="0">
      <alignment vertical="center"/>
    </xf>
    <xf numFmtId="0" fontId="3" fillId="0" borderId="0">
      <alignment vertical="center"/>
    </xf>
    <xf numFmtId="0" fontId="2" fillId="0" borderId="0">
      <alignment vertical="center"/>
    </xf>
    <xf numFmtId="0" fontId="37" fillId="0" borderId="0" applyNumberFormat="0" applyFill="0" applyBorder="0" applyAlignment="0" applyProtection="0"/>
  </cellStyleXfs>
  <cellXfs count="249">
    <xf numFmtId="0" fontId="0" fillId="0" borderId="0" xfId="0"/>
    <xf numFmtId="0" fontId="28" fillId="0" borderId="0" xfId="0" applyFont="1" applyAlignment="1">
      <alignment vertical="center"/>
    </xf>
    <xf numFmtId="0" fontId="5" fillId="0" borderId="0" xfId="0" applyFont="1" applyAlignment="1">
      <alignment vertical="center"/>
    </xf>
    <xf numFmtId="38" fontId="5" fillId="25" borderId="34" xfId="2" applyNumberFormat="1" applyFont="1" applyFill="1" applyBorder="1" applyAlignment="1" applyProtection="1">
      <alignment vertical="center" shrinkToFit="1"/>
    </xf>
    <xf numFmtId="38" fontId="5" fillId="25" borderId="35" xfId="2" applyNumberFormat="1" applyFont="1" applyFill="1" applyBorder="1" applyAlignment="1" applyProtection="1">
      <alignment vertical="center" shrinkToFit="1"/>
    </xf>
    <xf numFmtId="38" fontId="28" fillId="0" borderId="0" xfId="2" applyFont="1" applyAlignment="1">
      <alignment vertical="center"/>
    </xf>
    <xf numFmtId="38" fontId="5" fillId="25" borderId="37" xfId="2" applyNumberFormat="1" applyFont="1" applyFill="1" applyBorder="1" applyAlignment="1" applyProtection="1">
      <alignment vertical="center" shrinkToFit="1"/>
    </xf>
    <xf numFmtId="38" fontId="5" fillId="25" borderId="38" xfId="2" applyNumberFormat="1" applyFont="1" applyFill="1" applyBorder="1" applyAlignment="1" applyProtection="1">
      <alignment vertical="center" shrinkToFit="1"/>
    </xf>
    <xf numFmtId="38" fontId="5" fillId="25" borderId="39" xfId="2" applyNumberFormat="1" applyFont="1" applyFill="1" applyBorder="1" applyAlignment="1" applyProtection="1">
      <alignment vertical="center" shrinkToFit="1"/>
    </xf>
    <xf numFmtId="38" fontId="5" fillId="25" borderId="2" xfId="2" applyFont="1" applyFill="1" applyBorder="1" applyAlignment="1" applyProtection="1">
      <alignment vertical="center" shrinkToFit="1"/>
    </xf>
    <xf numFmtId="38" fontId="5" fillId="25" borderId="37" xfId="2" applyFont="1" applyFill="1" applyBorder="1" applyAlignment="1" applyProtection="1">
      <alignment vertical="center" shrinkToFit="1"/>
    </xf>
    <xf numFmtId="38" fontId="5" fillId="25" borderId="38" xfId="2" applyFont="1" applyFill="1" applyBorder="1" applyAlignment="1" applyProtection="1">
      <alignment vertical="center" shrinkToFit="1"/>
    </xf>
    <xf numFmtId="38" fontId="5" fillId="25" borderId="39" xfId="2" applyFont="1" applyFill="1" applyBorder="1" applyAlignment="1" applyProtection="1">
      <alignment vertical="center" shrinkToFit="1"/>
    </xf>
    <xf numFmtId="38" fontId="5" fillId="0" borderId="0" xfId="0" applyNumberFormat="1" applyFont="1" applyAlignment="1">
      <alignment vertical="center"/>
    </xf>
    <xf numFmtId="38" fontId="28" fillId="0" borderId="0" xfId="0" applyNumberFormat="1" applyFont="1" applyAlignment="1">
      <alignment vertical="center"/>
    </xf>
    <xf numFmtId="0" fontId="28" fillId="0" borderId="0" xfId="0" applyFont="1" applyFill="1" applyAlignment="1">
      <alignment vertical="center"/>
    </xf>
    <xf numFmtId="0" fontId="5" fillId="0" borderId="0" xfId="0" applyFont="1" applyFill="1" applyAlignment="1">
      <alignment vertical="center"/>
    </xf>
    <xf numFmtId="0" fontId="5" fillId="0" borderId="0" xfId="0" applyFont="1" applyFill="1" applyAlignment="1" applyProtection="1">
      <alignment vertical="center"/>
    </xf>
    <xf numFmtId="0" fontId="0" fillId="0" borderId="0" xfId="0" applyFont="1" applyFill="1" applyAlignment="1" applyProtection="1">
      <alignment vertical="center"/>
    </xf>
    <xf numFmtId="0" fontId="5" fillId="0" borderId="0" xfId="0" applyFont="1" applyFill="1" applyBorder="1" applyAlignment="1" applyProtection="1">
      <alignment horizontal="center" vertical="center" shrinkToFit="1"/>
    </xf>
    <xf numFmtId="0" fontId="0" fillId="35" borderId="33" xfId="0" applyFont="1" applyFill="1" applyBorder="1" applyAlignment="1" applyProtection="1">
      <alignment horizontal="center" vertical="center" shrinkToFit="1"/>
    </xf>
    <xf numFmtId="0" fontId="0" fillId="35" borderId="36" xfId="0" applyFont="1" applyFill="1" applyBorder="1" applyAlignment="1" applyProtection="1">
      <alignment horizontal="center" vertical="center" shrinkToFit="1"/>
    </xf>
    <xf numFmtId="0" fontId="0" fillId="26" borderId="31" xfId="0" applyFont="1" applyFill="1" applyBorder="1" applyAlignment="1" applyProtection="1">
      <alignment horizontal="center" vertical="center" shrinkToFit="1"/>
    </xf>
    <xf numFmtId="0" fontId="0" fillId="0" borderId="31" xfId="0" applyFont="1" applyFill="1" applyBorder="1" applyAlignment="1" applyProtection="1">
      <alignment horizontal="center" vertical="center" shrinkToFit="1"/>
    </xf>
    <xf numFmtId="177" fontId="5" fillId="25" borderId="33" xfId="2" applyNumberFormat="1" applyFont="1" applyFill="1" applyBorder="1" applyAlignment="1" applyProtection="1">
      <alignment horizontal="center" vertical="center" shrinkToFit="1"/>
    </xf>
    <xf numFmtId="0" fontId="0" fillId="0" borderId="32" xfId="0" applyFont="1" applyFill="1" applyBorder="1" applyAlignment="1" applyProtection="1">
      <alignment horizontal="center" vertical="center" shrinkToFit="1"/>
    </xf>
    <xf numFmtId="0" fontId="0" fillId="35" borderId="40" xfId="0" applyFont="1" applyFill="1" applyBorder="1" applyAlignment="1" applyProtection="1">
      <alignment horizontal="left" vertical="center" shrinkToFit="1"/>
    </xf>
    <xf numFmtId="38" fontId="5" fillId="25" borderId="49" xfId="2" applyFont="1" applyFill="1" applyBorder="1" applyAlignment="1" applyProtection="1">
      <alignment vertical="center" shrinkToFit="1"/>
    </xf>
    <xf numFmtId="38" fontId="5" fillId="25" borderId="50" xfId="2" applyFont="1" applyFill="1" applyBorder="1" applyAlignment="1" applyProtection="1">
      <alignment vertical="center" shrinkToFit="1"/>
    </xf>
    <xf numFmtId="38" fontId="5" fillId="25" borderId="51" xfId="2" applyFont="1" applyFill="1" applyBorder="1" applyAlignment="1" applyProtection="1">
      <alignment vertical="center" shrinkToFit="1"/>
    </xf>
    <xf numFmtId="38" fontId="5" fillId="25" borderId="52" xfId="2" applyFont="1" applyFill="1" applyBorder="1" applyAlignment="1" applyProtection="1">
      <alignment vertical="center" shrinkToFit="1"/>
    </xf>
    <xf numFmtId="38" fontId="5" fillId="0" borderId="0" xfId="0" applyNumberFormat="1" applyFont="1" applyFill="1" applyAlignment="1" applyProtection="1">
      <alignment vertical="center"/>
    </xf>
    <xf numFmtId="40" fontId="5" fillId="0" borderId="0" xfId="0" applyNumberFormat="1" applyFont="1" applyFill="1" applyAlignment="1" applyProtection="1">
      <alignment vertical="center"/>
    </xf>
    <xf numFmtId="0" fontId="0" fillId="0" borderId="0" xfId="0" applyFont="1" applyFill="1" applyAlignment="1" applyProtection="1">
      <alignment horizontal="right" vertical="center"/>
    </xf>
    <xf numFmtId="0" fontId="33" fillId="0" borderId="0" xfId="0" applyFont="1" applyFill="1" applyAlignment="1" applyProtection="1">
      <alignment vertical="center"/>
    </xf>
    <xf numFmtId="0" fontId="32" fillId="0" borderId="0" xfId="0" applyFont="1" applyBorder="1" applyAlignment="1">
      <alignment vertical="center"/>
    </xf>
    <xf numFmtId="0" fontId="0" fillId="0" borderId="0" xfId="0" applyFont="1" applyAlignment="1">
      <alignment vertical="center"/>
    </xf>
    <xf numFmtId="0" fontId="32" fillId="0" borderId="0" xfId="0" applyFont="1" applyBorder="1" applyAlignment="1">
      <alignment horizontal="center" vertical="center"/>
    </xf>
    <xf numFmtId="0" fontId="31" fillId="0" borderId="0" xfId="0" applyFont="1" applyBorder="1" applyAlignment="1">
      <alignment horizontal="left" vertical="center"/>
    </xf>
    <xf numFmtId="0" fontId="5" fillId="0" borderId="0" xfId="0" applyFont="1" applyFill="1" applyBorder="1" applyAlignment="1" applyProtection="1">
      <alignment vertical="center"/>
    </xf>
    <xf numFmtId="0" fontId="27" fillId="0" borderId="53" xfId="0" applyFont="1" applyFill="1" applyBorder="1" applyAlignment="1" applyProtection="1">
      <alignment vertical="center"/>
    </xf>
    <xf numFmtId="0" fontId="5" fillId="0" borderId="25" xfId="0" applyFont="1" applyFill="1" applyBorder="1" applyAlignment="1" applyProtection="1">
      <alignment vertical="center"/>
    </xf>
    <xf numFmtId="0" fontId="31" fillId="0" borderId="25" xfId="0" applyFont="1" applyFill="1" applyBorder="1" applyAlignment="1" applyProtection="1">
      <alignment horizontal="right" vertical="center"/>
    </xf>
    <xf numFmtId="0" fontId="5" fillId="0" borderId="55" xfId="0" applyFont="1" applyFill="1" applyBorder="1" applyAlignment="1" applyProtection="1">
      <alignment vertical="center"/>
    </xf>
    <xf numFmtId="0" fontId="32" fillId="0" borderId="53" xfId="0" applyFont="1" applyFill="1" applyBorder="1" applyAlignment="1" applyProtection="1"/>
    <xf numFmtId="0" fontId="31" fillId="0" borderId="53" xfId="0" applyFont="1" applyFill="1" applyBorder="1" applyAlignment="1" applyProtection="1">
      <alignment horizontal="right"/>
    </xf>
    <xf numFmtId="0" fontId="0" fillId="0" borderId="53" xfId="0" applyFont="1" applyFill="1" applyBorder="1" applyAlignment="1" applyProtection="1"/>
    <xf numFmtId="0" fontId="31" fillId="0" borderId="25" xfId="0" applyFont="1" applyFill="1" applyBorder="1" applyAlignment="1" applyProtection="1"/>
    <xf numFmtId="177" fontId="5" fillId="25" borderId="56" xfId="2" applyNumberFormat="1" applyFont="1" applyFill="1" applyBorder="1" applyAlignment="1" applyProtection="1">
      <alignment horizontal="center" vertical="center" shrinkToFit="1"/>
    </xf>
    <xf numFmtId="0" fontId="31" fillId="0" borderId="25" xfId="0" applyFont="1" applyFill="1" applyBorder="1" applyAlignment="1">
      <alignment horizontal="right" vertical="center"/>
    </xf>
    <xf numFmtId="9" fontId="0" fillId="37" borderId="21" xfId="1" applyFont="1" applyFill="1" applyBorder="1" applyAlignment="1" applyProtection="1">
      <alignment horizontal="center" vertical="center" shrinkToFit="1"/>
    </xf>
    <xf numFmtId="38" fontId="5" fillId="25" borderId="3" xfId="2" applyFont="1" applyFill="1" applyBorder="1" applyAlignment="1" applyProtection="1">
      <alignment vertical="center" shrinkToFit="1"/>
    </xf>
    <xf numFmtId="0" fontId="0" fillId="35" borderId="40" xfId="0" applyFont="1" applyFill="1" applyBorder="1" applyAlignment="1" applyProtection="1">
      <alignment horizontal="center" vertical="center" shrinkToFit="1"/>
    </xf>
    <xf numFmtId="185" fontId="5" fillId="25" borderId="58" xfId="2" applyNumberFormat="1" applyFont="1" applyFill="1" applyBorder="1" applyAlignment="1" applyProtection="1">
      <alignment vertical="center" shrinkToFit="1"/>
    </xf>
    <xf numFmtId="185" fontId="5" fillId="25" borderId="32" xfId="2" applyNumberFormat="1" applyFont="1" applyFill="1" applyBorder="1" applyAlignment="1" applyProtection="1">
      <alignment vertical="center" shrinkToFit="1"/>
    </xf>
    <xf numFmtId="0" fontId="31" fillId="0" borderId="53" xfId="0" applyFont="1" applyFill="1" applyBorder="1" applyAlignment="1" applyProtection="1">
      <alignment horizontal="left" vertical="center" indent="1"/>
    </xf>
    <xf numFmtId="185" fontId="5" fillId="25" borderId="31" xfId="2" applyNumberFormat="1" applyFont="1" applyFill="1" applyBorder="1" applyAlignment="1" applyProtection="1">
      <alignment vertical="center" shrinkToFit="1"/>
    </xf>
    <xf numFmtId="185" fontId="5" fillId="25" borderId="57" xfId="2" applyNumberFormat="1" applyFont="1" applyFill="1" applyBorder="1" applyAlignment="1" applyProtection="1">
      <alignment vertical="center" shrinkToFit="1"/>
    </xf>
    <xf numFmtId="185" fontId="32" fillId="0" borderId="25" xfId="0" applyNumberFormat="1" applyFont="1" applyFill="1" applyBorder="1" applyAlignment="1">
      <alignment horizontal="left" vertical="center"/>
    </xf>
    <xf numFmtId="182" fontId="5" fillId="0" borderId="0" xfId="2" applyNumberFormat="1" applyFont="1" applyFill="1" applyAlignment="1" applyProtection="1">
      <alignment vertical="center"/>
    </xf>
    <xf numFmtId="182" fontId="32" fillId="0" borderId="0" xfId="2" applyNumberFormat="1" applyFont="1" applyFill="1" applyBorder="1" applyAlignment="1" applyProtection="1">
      <alignment vertical="center"/>
    </xf>
    <xf numFmtId="0" fontId="0" fillId="0" borderId="0" xfId="0" applyFont="1" applyFill="1" applyAlignment="1">
      <alignment vertical="center"/>
    </xf>
    <xf numFmtId="178" fontId="5" fillId="25" borderId="41" xfId="2" applyNumberFormat="1" applyFont="1" applyFill="1" applyBorder="1" applyAlignment="1" applyProtection="1">
      <alignment horizontal="center" vertical="center" shrinkToFit="1"/>
    </xf>
    <xf numFmtId="38" fontId="5" fillId="25" borderId="3" xfId="2" applyNumberFormat="1" applyFont="1" applyFill="1" applyBorder="1" applyAlignment="1" applyProtection="1">
      <alignment vertical="center" shrinkToFit="1"/>
    </xf>
    <xf numFmtId="178" fontId="5" fillId="25" borderId="40" xfId="2" applyNumberFormat="1" applyFont="1" applyFill="1" applyBorder="1" applyAlignment="1" applyProtection="1">
      <alignment horizontal="center" vertical="center" shrinkToFit="1"/>
    </xf>
    <xf numFmtId="178" fontId="5" fillId="25" borderId="30" xfId="2" applyNumberFormat="1" applyFont="1" applyFill="1" applyBorder="1" applyAlignment="1" applyProtection="1">
      <alignment horizontal="center" vertical="center" shrinkToFit="1"/>
    </xf>
    <xf numFmtId="0" fontId="0" fillId="0" borderId="36" xfId="0" applyFont="1" applyFill="1" applyBorder="1" applyAlignment="1" applyProtection="1">
      <alignment horizontal="center" vertical="center" shrinkToFit="1"/>
    </xf>
    <xf numFmtId="0" fontId="0" fillId="0" borderId="30" xfId="0" applyFont="1" applyFill="1" applyBorder="1" applyAlignment="1" applyProtection="1">
      <alignment horizontal="center" vertical="center" shrinkToFit="1"/>
    </xf>
    <xf numFmtId="0" fontId="0" fillId="0" borderId="56" xfId="0" applyFont="1" applyFill="1" applyBorder="1" applyAlignment="1" applyProtection="1">
      <alignment horizontal="center" vertical="center" shrinkToFit="1"/>
    </xf>
    <xf numFmtId="56" fontId="35" fillId="0" borderId="0" xfId="0" quotePrefix="1" applyNumberFormat="1" applyFont="1" applyAlignment="1">
      <alignment horizontal="right" vertical="center"/>
    </xf>
    <xf numFmtId="0" fontId="27" fillId="0" borderId="0" xfId="0" applyFont="1" applyFill="1" applyBorder="1" applyAlignment="1" applyProtection="1">
      <alignment horizontal="center" vertical="center"/>
    </xf>
    <xf numFmtId="182" fontId="5" fillId="0" borderId="0" xfId="2" applyNumberFormat="1" applyFont="1" applyFill="1" applyBorder="1" applyAlignment="1" applyProtection="1">
      <alignment vertical="center"/>
    </xf>
    <xf numFmtId="56" fontId="35" fillId="0" borderId="0" xfId="0" quotePrefix="1" applyNumberFormat="1" applyFont="1" applyFill="1" applyAlignment="1">
      <alignment horizontal="right" vertical="center"/>
    </xf>
    <xf numFmtId="0" fontId="0" fillId="0" borderId="0" xfId="0" applyFont="1" applyFill="1" applyBorder="1" applyAlignment="1" applyProtection="1">
      <alignment horizontal="center" vertical="center" shrinkToFit="1"/>
    </xf>
    <xf numFmtId="177" fontId="5" fillId="0" borderId="0" xfId="2" applyNumberFormat="1" applyFont="1" applyFill="1" applyBorder="1" applyAlignment="1" applyProtection="1">
      <alignment horizontal="center" vertical="center" shrinkToFit="1"/>
    </xf>
    <xf numFmtId="178" fontId="5" fillId="0" borderId="0" xfId="2" applyNumberFormat="1" applyFont="1" applyFill="1" applyBorder="1" applyAlignment="1" applyProtection="1">
      <alignment horizontal="center" vertical="center" shrinkToFit="1"/>
    </xf>
    <xf numFmtId="179" fontId="29" fillId="0" borderId="0" xfId="1" applyNumberFormat="1" applyFont="1" applyFill="1" applyBorder="1" applyAlignment="1" applyProtection="1">
      <alignment horizontal="center" vertical="center" wrapText="1" shrinkToFit="1"/>
    </xf>
    <xf numFmtId="9" fontId="0" fillId="0" borderId="0" xfId="1" applyFont="1" applyFill="1" applyBorder="1" applyAlignment="1" applyProtection="1">
      <alignment horizontal="center" vertical="center" shrinkToFit="1"/>
    </xf>
    <xf numFmtId="184" fontId="5" fillId="0" borderId="0" xfId="2" applyNumberFormat="1" applyFont="1" applyFill="1" applyBorder="1" applyAlignment="1">
      <alignment vertical="center" shrinkToFit="1"/>
    </xf>
    <xf numFmtId="183" fontId="5" fillId="0" borderId="0" xfId="2" applyNumberFormat="1" applyFont="1" applyFill="1" applyBorder="1" applyAlignment="1" applyProtection="1">
      <alignment vertical="center" shrinkToFit="1"/>
    </xf>
    <xf numFmtId="186" fontId="5" fillId="0" borderId="0" xfId="2" applyNumberFormat="1" applyFont="1" applyFill="1" applyBorder="1" applyAlignment="1" applyProtection="1">
      <alignment vertical="center" shrinkToFit="1"/>
    </xf>
    <xf numFmtId="182" fontId="5" fillId="0" borderId="0" xfId="2" applyNumberFormat="1" applyFont="1" applyFill="1" applyBorder="1" applyAlignment="1" applyProtection="1">
      <alignment horizontal="right" vertical="center" shrinkToFit="1"/>
    </xf>
    <xf numFmtId="0" fontId="0" fillId="35" borderId="33" xfId="0" applyFont="1" applyFill="1" applyBorder="1" applyAlignment="1" applyProtection="1">
      <alignment horizontal="left" vertical="center" indent="1" shrinkToFit="1"/>
    </xf>
    <xf numFmtId="0" fontId="0" fillId="35" borderId="36" xfId="0" applyFont="1" applyFill="1" applyBorder="1" applyAlignment="1" applyProtection="1">
      <alignment horizontal="left" vertical="center" indent="1" shrinkToFit="1"/>
    </xf>
    <xf numFmtId="0" fontId="0" fillId="0" borderId="36" xfId="0" applyFont="1" applyFill="1" applyBorder="1" applyAlignment="1" applyProtection="1">
      <alignment horizontal="left" vertical="center" indent="1" shrinkToFit="1"/>
    </xf>
    <xf numFmtId="0" fontId="0" fillId="35" borderId="40" xfId="0" applyFont="1" applyFill="1" applyBorder="1" applyAlignment="1" applyProtection="1">
      <alignment horizontal="left" vertical="center" indent="1" shrinkToFit="1"/>
    </xf>
    <xf numFmtId="0" fontId="0" fillId="0" borderId="30" xfId="0" applyFont="1" applyFill="1" applyBorder="1" applyAlignment="1" applyProtection="1">
      <alignment horizontal="left" vertical="center" indent="1" shrinkToFit="1"/>
    </xf>
    <xf numFmtId="0" fontId="0" fillId="0" borderId="56" xfId="0" applyFont="1" applyFill="1" applyBorder="1" applyAlignment="1" applyProtection="1">
      <alignment horizontal="left" vertical="center" indent="1" shrinkToFit="1"/>
    </xf>
    <xf numFmtId="0" fontId="0" fillId="35" borderId="29" xfId="0" applyFont="1" applyFill="1" applyBorder="1" applyAlignment="1" applyProtection="1">
      <alignment vertical="center" wrapText="1" shrinkToFit="1"/>
    </xf>
    <xf numFmtId="0" fontId="0" fillId="0" borderId="0" xfId="0" applyFont="1" applyFill="1" applyAlignment="1" applyProtection="1">
      <alignment horizontal="left" vertical="center"/>
    </xf>
    <xf numFmtId="0" fontId="0" fillId="0" borderId="0" xfId="0" applyFont="1" applyFill="1" applyAlignment="1" applyProtection="1">
      <alignment vertical="top"/>
    </xf>
    <xf numFmtId="184" fontId="27" fillId="38" borderId="21" xfId="2" applyNumberFormat="1" applyFont="1" applyFill="1" applyBorder="1" applyAlignment="1">
      <alignment vertical="center" shrinkToFit="1"/>
    </xf>
    <xf numFmtId="182" fontId="27" fillId="0" borderId="0" xfId="2" applyNumberFormat="1" applyFont="1" applyFill="1" applyAlignment="1" applyProtection="1">
      <alignment vertical="center"/>
    </xf>
    <xf numFmtId="183" fontId="27" fillId="25" borderId="21" xfId="2" applyNumberFormat="1" applyFont="1" applyFill="1" applyBorder="1" applyAlignment="1" applyProtection="1">
      <alignment vertical="center" shrinkToFit="1"/>
    </xf>
    <xf numFmtId="186" fontId="27" fillId="25" borderId="30" xfId="2" applyNumberFormat="1" applyFont="1" applyFill="1" applyBorder="1" applyAlignment="1" applyProtection="1">
      <alignment vertical="center" shrinkToFit="1"/>
    </xf>
    <xf numFmtId="182" fontId="27" fillId="25" borderId="30" xfId="2" applyNumberFormat="1" applyFont="1" applyFill="1" applyBorder="1" applyAlignment="1" applyProtection="1">
      <alignment horizontal="right" vertical="center" shrinkToFit="1"/>
    </xf>
    <xf numFmtId="40" fontId="5" fillId="25" borderId="35" xfId="2" applyNumberFormat="1" applyFont="1" applyFill="1" applyBorder="1" applyAlignment="1" applyProtection="1">
      <alignment vertical="center" shrinkToFit="1"/>
    </xf>
    <xf numFmtId="40" fontId="5" fillId="25" borderId="51" xfId="2" applyNumberFormat="1" applyFont="1" applyFill="1" applyBorder="1" applyAlignment="1" applyProtection="1">
      <alignment vertical="center" shrinkToFit="1"/>
    </xf>
    <xf numFmtId="40" fontId="5" fillId="25" borderId="3" xfId="2" applyNumberFormat="1" applyFont="1" applyFill="1" applyBorder="1" applyAlignment="1" applyProtection="1">
      <alignment vertical="center" shrinkToFit="1"/>
    </xf>
    <xf numFmtId="40" fontId="5" fillId="25" borderId="2" xfId="2" applyNumberFormat="1" applyFont="1" applyFill="1" applyBorder="1" applyAlignment="1" applyProtection="1">
      <alignment vertical="center" shrinkToFit="1"/>
    </xf>
    <xf numFmtId="40" fontId="5" fillId="25" borderId="52" xfId="2" applyNumberFormat="1" applyFont="1" applyFill="1" applyBorder="1" applyAlignment="1" applyProtection="1">
      <alignment vertical="center" shrinkToFit="1"/>
    </xf>
    <xf numFmtId="40" fontId="5" fillId="25" borderId="47" xfId="2" applyNumberFormat="1" applyFont="1" applyFill="1" applyBorder="1" applyAlignment="1" applyProtection="1">
      <alignment vertical="center" shrinkToFit="1"/>
    </xf>
    <xf numFmtId="40" fontId="5" fillId="25" borderId="48" xfId="2" applyNumberFormat="1" applyFont="1" applyFill="1" applyBorder="1" applyAlignment="1" applyProtection="1">
      <alignment vertical="center" shrinkToFit="1"/>
    </xf>
    <xf numFmtId="0" fontId="5" fillId="0" borderId="0" xfId="0" applyFont="1" applyAlignment="1">
      <alignment horizontal="left" vertical="center"/>
    </xf>
    <xf numFmtId="180" fontId="27" fillId="36" borderId="33" xfId="2" applyNumberFormat="1" applyFont="1" applyFill="1" applyBorder="1" applyAlignment="1" applyProtection="1">
      <alignment vertical="center" shrinkToFit="1"/>
      <protection locked="0"/>
    </xf>
    <xf numFmtId="181" fontId="27" fillId="36" borderId="40" xfId="2" applyNumberFormat="1" applyFont="1" applyFill="1" applyBorder="1" applyAlignment="1" applyProtection="1">
      <alignment vertical="center" shrinkToFit="1"/>
      <protection locked="0"/>
    </xf>
    <xf numFmtId="0" fontId="34" fillId="0" borderId="0" xfId="0" applyFont="1" applyFill="1" applyAlignment="1" applyProtection="1">
      <alignment horizontal="left" vertical="center"/>
    </xf>
    <xf numFmtId="0" fontId="28" fillId="0" borderId="7" xfId="0" applyFont="1" applyBorder="1" applyAlignment="1">
      <alignment vertical="center"/>
    </xf>
    <xf numFmtId="0" fontId="5" fillId="0" borderId="5" xfId="0" applyFont="1" applyBorder="1" applyAlignment="1">
      <alignment vertical="center"/>
    </xf>
    <xf numFmtId="0" fontId="0" fillId="0" borderId="11" xfId="0" applyFont="1" applyBorder="1" applyAlignment="1">
      <alignment vertical="center"/>
    </xf>
    <xf numFmtId="0" fontId="5" fillId="0" borderId="60" xfId="0" applyFont="1" applyBorder="1" applyAlignment="1">
      <alignment horizontal="left" vertical="center"/>
    </xf>
    <xf numFmtId="0" fontId="5" fillId="0" borderId="5" xfId="0" applyFont="1" applyBorder="1" applyAlignment="1">
      <alignment horizontal="left" vertical="center"/>
    </xf>
    <xf numFmtId="188" fontId="0" fillId="0" borderId="0" xfId="0" applyNumberFormat="1" applyFont="1" applyBorder="1" applyAlignment="1">
      <alignment horizontal="center" vertical="center"/>
    </xf>
    <xf numFmtId="188" fontId="0" fillId="0" borderId="9" xfId="0" applyNumberFormat="1" applyFont="1" applyBorder="1" applyAlignment="1">
      <alignment horizontal="center" vertical="center"/>
    </xf>
    <xf numFmtId="0" fontId="0" fillId="0" borderId="59" xfId="0" applyFont="1" applyBorder="1" applyAlignment="1">
      <alignment horizontal="right" vertical="center"/>
    </xf>
    <xf numFmtId="0" fontId="0" fillId="0" borderId="7" xfId="0" applyFont="1" applyBorder="1" applyAlignment="1">
      <alignment horizontal="right" vertical="center"/>
    </xf>
    <xf numFmtId="0" fontId="0" fillId="0" borderId="10" xfId="0" applyFont="1" applyBorder="1" applyAlignment="1">
      <alignment horizontal="right" vertical="center"/>
    </xf>
    <xf numFmtId="38" fontId="5" fillId="0" borderId="59" xfId="2" applyFont="1" applyBorder="1" applyAlignment="1">
      <alignment vertical="center"/>
    </xf>
    <xf numFmtId="38" fontId="5" fillId="0" borderId="59" xfId="0" applyNumberFormat="1" applyFont="1" applyBorder="1" applyAlignment="1">
      <alignment vertical="center"/>
    </xf>
    <xf numFmtId="0" fontId="0" fillId="0" borderId="11" xfId="0" applyFont="1" applyBorder="1" applyAlignment="1">
      <alignment horizontal="center" vertical="center"/>
    </xf>
    <xf numFmtId="0" fontId="0" fillId="0" borderId="60" xfId="0" applyFont="1" applyBorder="1" applyAlignment="1">
      <alignment horizontal="center" vertical="center"/>
    </xf>
    <xf numFmtId="0" fontId="5" fillId="0" borderId="0" xfId="0" applyFont="1" applyFill="1" applyAlignment="1">
      <alignment horizontal="right" vertical="center"/>
    </xf>
    <xf numFmtId="0" fontId="0" fillId="0" borderId="8" xfId="0" applyFont="1" applyBorder="1" applyAlignment="1">
      <alignment horizontal="center" vertical="center"/>
    </xf>
    <xf numFmtId="0" fontId="7" fillId="0" borderId="10" xfId="0" applyFont="1" applyBorder="1" applyAlignment="1">
      <alignment horizontal="right" vertical="center"/>
    </xf>
    <xf numFmtId="38" fontId="5" fillId="0" borderId="6" xfId="2" applyFont="1" applyFill="1" applyBorder="1" applyAlignment="1">
      <alignment vertical="center"/>
    </xf>
    <xf numFmtId="0" fontId="0" fillId="0" borderId="1" xfId="0" applyFont="1" applyFill="1" applyBorder="1" applyAlignment="1">
      <alignment vertical="center"/>
    </xf>
    <xf numFmtId="38" fontId="5" fillId="0" borderId="1" xfId="0" applyNumberFormat="1" applyFont="1" applyFill="1" applyBorder="1" applyAlignment="1">
      <alignment vertical="center"/>
    </xf>
    <xf numFmtId="38" fontId="5" fillId="0" borderId="4" xfId="0" applyNumberFormat="1" applyFont="1" applyFill="1" applyBorder="1" applyAlignment="1">
      <alignment vertical="center"/>
    </xf>
    <xf numFmtId="38" fontId="0" fillId="0" borderId="1" xfId="0" applyNumberFormat="1" applyFont="1" applyFill="1" applyBorder="1" applyAlignment="1">
      <alignment vertical="center"/>
    </xf>
    <xf numFmtId="38" fontId="5" fillId="0" borderId="0" xfId="0" applyNumberFormat="1" applyFont="1" applyAlignment="1">
      <alignment horizontal="right" vertical="center"/>
    </xf>
    <xf numFmtId="189" fontId="0" fillId="0" borderId="0" xfId="0" applyNumberFormat="1" applyFont="1" applyFill="1" applyAlignment="1" applyProtection="1">
      <alignment horizontal="left"/>
    </xf>
    <xf numFmtId="38" fontId="5" fillId="25" borderId="51" xfId="2" applyNumberFormat="1" applyFont="1" applyFill="1" applyBorder="1" applyAlignment="1" applyProtection="1">
      <alignment vertical="center" shrinkToFit="1"/>
    </xf>
    <xf numFmtId="38" fontId="5" fillId="25" borderId="61" xfId="2" applyNumberFormat="1" applyFont="1" applyFill="1" applyBorder="1" applyAlignment="1" applyProtection="1">
      <alignment vertical="center" shrinkToFit="1"/>
    </xf>
    <xf numFmtId="38" fontId="5" fillId="25" borderId="47" xfId="2" applyNumberFormat="1" applyFont="1" applyFill="1" applyBorder="1" applyAlignment="1" applyProtection="1">
      <alignment vertical="center" shrinkToFit="1"/>
    </xf>
    <xf numFmtId="38" fontId="5" fillId="25" borderId="48" xfId="2" applyNumberFormat="1" applyFont="1" applyFill="1" applyBorder="1" applyAlignment="1" applyProtection="1">
      <alignment vertical="center" shrinkToFit="1"/>
    </xf>
    <xf numFmtId="0" fontId="28" fillId="0" borderId="0" xfId="0" applyFont="1" applyFill="1" applyAlignment="1" applyProtection="1">
      <alignment vertical="center"/>
    </xf>
    <xf numFmtId="190" fontId="0" fillId="0" borderId="25" xfId="0" applyNumberFormat="1" applyFont="1" applyFill="1" applyBorder="1" applyAlignment="1" applyProtection="1">
      <alignment horizontal="left" vertical="center" shrinkToFit="1"/>
    </xf>
    <xf numFmtId="0" fontId="37" fillId="0" borderId="0" xfId="89" applyAlignment="1">
      <alignment horizontal="right" vertical="center"/>
    </xf>
    <xf numFmtId="0" fontId="0" fillId="0" borderId="0" xfId="0" applyAlignment="1">
      <alignment vertical="center"/>
    </xf>
    <xf numFmtId="0" fontId="0" fillId="0" borderId="9" xfId="0" applyBorder="1" applyAlignment="1">
      <alignment horizontal="right" vertical="center"/>
    </xf>
    <xf numFmtId="0" fontId="0" fillId="0" borderId="9" xfId="0" applyBorder="1" applyAlignment="1">
      <alignment vertical="center"/>
    </xf>
    <xf numFmtId="0" fontId="0" fillId="0" borderId="0" xfId="0" applyAlignment="1">
      <alignment horizontal="distributed" vertical="center"/>
    </xf>
    <xf numFmtId="2" fontId="38" fillId="0" borderId="62" xfId="0" applyNumberFormat="1" applyFont="1" applyBorder="1" applyAlignment="1">
      <alignment horizontal="right" vertical="center" indent="1"/>
    </xf>
    <xf numFmtId="0" fontId="38" fillId="0" borderId="0" xfId="0" applyFont="1" applyAlignment="1">
      <alignment horizontal="right" vertical="center" indent="1"/>
    </xf>
    <xf numFmtId="0" fontId="0" fillId="0" borderId="59" xfId="0" applyBorder="1" applyAlignment="1">
      <alignment vertical="center"/>
    </xf>
    <xf numFmtId="0" fontId="0" fillId="0" borderId="0" xfId="0" applyBorder="1" applyAlignment="1">
      <alignment horizontal="left" vertical="center" indent="1"/>
    </xf>
    <xf numFmtId="0" fontId="0" fillId="0" borderId="0" xfId="0" applyBorder="1" applyAlignment="1">
      <alignment vertical="center"/>
    </xf>
    <xf numFmtId="0" fontId="0" fillId="0" borderId="0" xfId="0" applyBorder="1" applyAlignment="1">
      <alignment horizontal="left" vertical="center"/>
    </xf>
    <xf numFmtId="0" fontId="0" fillId="0" borderId="7" xfId="0" applyBorder="1" applyAlignment="1">
      <alignment vertical="center"/>
    </xf>
    <xf numFmtId="0" fontId="0" fillId="0" borderId="10" xfId="0" applyBorder="1" applyAlignment="1">
      <alignment horizontal="center"/>
    </xf>
    <xf numFmtId="0" fontId="32" fillId="0" borderId="8" xfId="0" applyFont="1" applyBorder="1" applyAlignment="1"/>
    <xf numFmtId="0" fontId="0" fillId="0" borderId="8" xfId="0" applyBorder="1" applyAlignment="1"/>
    <xf numFmtId="0" fontId="0" fillId="0" borderId="9" xfId="0" applyBorder="1" applyAlignment="1">
      <alignment horizontal="center" vertical="center"/>
    </xf>
    <xf numFmtId="0" fontId="32" fillId="0" borderId="9" xfId="0" applyFont="1" applyBorder="1" applyAlignment="1">
      <alignment horizontal="left" vertical="center"/>
    </xf>
    <xf numFmtId="0" fontId="27" fillId="0" borderId="8" xfId="0" applyFont="1" applyBorder="1" applyAlignment="1">
      <alignment horizontal="center" vertical="center"/>
    </xf>
    <xf numFmtId="0" fontId="0" fillId="35" borderId="30" xfId="0" applyFont="1" applyFill="1" applyBorder="1" applyAlignment="1" applyProtection="1">
      <alignment horizontal="left" vertical="center" indent="1" shrinkToFit="1"/>
    </xf>
    <xf numFmtId="0" fontId="0" fillId="35" borderId="30" xfId="0" applyFont="1" applyFill="1" applyBorder="1" applyAlignment="1" applyProtection="1">
      <alignment horizontal="left" vertical="center" shrinkToFit="1"/>
    </xf>
    <xf numFmtId="38" fontId="5" fillId="25" borderId="31" xfId="2" applyNumberFormat="1" applyFont="1" applyFill="1" applyBorder="1" applyAlignment="1" applyProtection="1">
      <alignment vertical="center" shrinkToFit="1"/>
    </xf>
    <xf numFmtId="38" fontId="5" fillId="25" borderId="32" xfId="2" applyNumberFormat="1" applyFont="1" applyFill="1" applyBorder="1" applyAlignment="1" applyProtection="1">
      <alignment vertical="center" shrinkToFit="1"/>
    </xf>
    <xf numFmtId="0" fontId="0" fillId="35" borderId="56" xfId="0" applyFont="1" applyFill="1" applyBorder="1" applyAlignment="1" applyProtection="1">
      <alignment horizontal="left" vertical="center" indent="1" shrinkToFit="1"/>
    </xf>
    <xf numFmtId="0" fontId="0" fillId="35" borderId="56" xfId="0" applyFont="1" applyFill="1" applyBorder="1" applyAlignment="1" applyProtection="1">
      <alignment horizontal="left" vertical="center" shrinkToFit="1"/>
    </xf>
    <xf numFmtId="40" fontId="0" fillId="25" borderId="63" xfId="2" applyNumberFormat="1" applyFont="1" applyFill="1" applyBorder="1" applyAlignment="1" applyProtection="1">
      <alignment vertical="center" shrinkToFit="1"/>
    </xf>
    <xf numFmtId="40" fontId="5" fillId="25" borderId="63" xfId="2" applyNumberFormat="1" applyFont="1" applyFill="1" applyBorder="1" applyAlignment="1" applyProtection="1">
      <alignment vertical="center" shrinkToFit="1"/>
    </xf>
    <xf numFmtId="40" fontId="5" fillId="25" borderId="64" xfId="2" applyNumberFormat="1" applyFont="1" applyFill="1" applyBorder="1" applyAlignment="1" applyProtection="1">
      <alignment vertical="center" shrinkToFit="1"/>
    </xf>
    <xf numFmtId="181" fontId="27" fillId="36" borderId="41" xfId="2" applyNumberFormat="1" applyFont="1" applyFill="1" applyBorder="1" applyAlignment="1" applyProtection="1">
      <alignment vertical="center" shrinkToFit="1"/>
      <protection locked="0"/>
    </xf>
    <xf numFmtId="0" fontId="5" fillId="0" borderId="53" xfId="0" applyFont="1" applyFill="1" applyBorder="1" applyAlignment="1" applyProtection="1">
      <alignment vertical="center"/>
    </xf>
    <xf numFmtId="40" fontId="5" fillId="25" borderId="65" xfId="2" applyNumberFormat="1" applyFont="1" applyFill="1" applyBorder="1" applyAlignment="1" applyProtection="1">
      <alignment vertical="center" shrinkToFit="1"/>
    </xf>
    <xf numFmtId="2" fontId="38" fillId="0" borderId="8" xfId="0" applyNumberFormat="1" applyFont="1" applyBorder="1" applyAlignment="1">
      <alignment horizontal="right" vertical="center" indent="1"/>
    </xf>
    <xf numFmtId="0" fontId="0" fillId="35" borderId="0" xfId="0" applyFont="1" applyFill="1" applyBorder="1" applyAlignment="1" applyProtection="1">
      <alignment horizontal="left" vertical="center" indent="1" shrinkToFit="1"/>
    </xf>
    <xf numFmtId="40" fontId="5" fillId="25" borderId="66" xfId="2" applyNumberFormat="1" applyFont="1" applyFill="1" applyBorder="1" applyAlignment="1" applyProtection="1">
      <alignment vertical="center" shrinkToFit="1"/>
    </xf>
    <xf numFmtId="0" fontId="0" fillId="0" borderId="46" xfId="0" applyFont="1" applyFill="1" applyBorder="1" applyAlignment="1" applyProtection="1">
      <alignment horizontal="right" vertical="center"/>
    </xf>
    <xf numFmtId="38" fontId="5" fillId="0" borderId="0" xfId="2" applyFont="1" applyFill="1" applyBorder="1" applyAlignment="1">
      <alignment vertical="center"/>
    </xf>
    <xf numFmtId="0" fontId="0" fillId="0" borderId="0" xfId="0" applyFont="1" applyFill="1" applyBorder="1" applyAlignment="1">
      <alignment vertical="center"/>
    </xf>
    <xf numFmtId="38" fontId="0" fillId="0" borderId="0" xfId="0" applyNumberFormat="1" applyFont="1" applyFill="1" applyBorder="1" applyAlignment="1">
      <alignment vertical="center"/>
    </xf>
    <xf numFmtId="38" fontId="5" fillId="0" borderId="0" xfId="0" applyNumberFormat="1" applyFont="1" applyFill="1" applyBorder="1" applyAlignment="1">
      <alignment vertical="center"/>
    </xf>
    <xf numFmtId="0" fontId="32" fillId="0" borderId="0" xfId="0" applyFont="1" applyFill="1" applyAlignment="1" applyProtection="1">
      <alignment horizontal="center" vertical="center"/>
    </xf>
    <xf numFmtId="0" fontId="0" fillId="0" borderId="1" xfId="0" applyBorder="1" applyAlignment="1">
      <alignment vertical="center"/>
    </xf>
    <xf numFmtId="0" fontId="29" fillId="0" borderId="0" xfId="0" applyFont="1" applyAlignment="1">
      <alignment horizontal="left"/>
    </xf>
    <xf numFmtId="0" fontId="31" fillId="0" borderId="54" xfId="0" applyFont="1" applyFill="1" applyBorder="1" applyAlignment="1" applyProtection="1">
      <alignment horizontal="left"/>
    </xf>
    <xf numFmtId="0" fontId="5" fillId="0" borderId="0" xfId="0" applyFont="1" applyAlignment="1">
      <alignment horizontal="center" vertical="center"/>
    </xf>
    <xf numFmtId="0" fontId="30" fillId="0" borderId="0" xfId="0" applyFont="1" applyAlignment="1">
      <alignment vertical="center" shrinkToFit="1"/>
    </xf>
    <xf numFmtId="189" fontId="40" fillId="0" borderId="0" xfId="0" applyNumberFormat="1" applyFont="1" applyAlignment="1">
      <alignment vertical="center" shrinkToFit="1"/>
    </xf>
    <xf numFmtId="0" fontId="40" fillId="0" borderId="0" xfId="0" applyFont="1" applyAlignment="1">
      <alignment horizontal="center" vertical="center"/>
    </xf>
    <xf numFmtId="0" fontId="40" fillId="0" borderId="0" xfId="0" applyFont="1" applyAlignment="1">
      <alignment vertical="center"/>
    </xf>
    <xf numFmtId="0" fontId="41" fillId="0" borderId="0" xfId="0" applyFont="1" applyAlignment="1">
      <alignment horizontal="center" vertical="center" shrinkToFit="1"/>
    </xf>
    <xf numFmtId="0" fontId="32" fillId="0" borderId="0" xfId="0" applyFont="1" applyFill="1" applyBorder="1" applyAlignment="1" applyProtection="1">
      <alignment vertical="center"/>
    </xf>
    <xf numFmtId="38" fontId="36" fillId="0" borderId="0" xfId="0" applyNumberFormat="1" applyFont="1" applyFill="1" applyBorder="1" applyAlignment="1" applyProtection="1">
      <alignment vertical="center"/>
    </xf>
    <xf numFmtId="0" fontId="32" fillId="0" borderId="0" xfId="0" applyFont="1" applyFill="1" applyAlignment="1" applyProtection="1">
      <alignment horizontal="right" vertical="center"/>
    </xf>
    <xf numFmtId="38" fontId="0" fillId="0" borderId="0" xfId="0" applyNumberFormat="1" applyFont="1" applyFill="1" applyBorder="1" applyAlignment="1" applyProtection="1">
      <alignment vertical="center"/>
    </xf>
    <xf numFmtId="0" fontId="0" fillId="0" borderId="0" xfId="0" applyFont="1" applyFill="1" applyBorder="1" applyAlignment="1" applyProtection="1">
      <alignment vertical="center"/>
    </xf>
    <xf numFmtId="40" fontId="33" fillId="0" borderId="0" xfId="0" applyNumberFormat="1" applyFont="1" applyFill="1" applyBorder="1" applyAlignment="1" applyProtection="1">
      <alignment horizontal="left" vertical="center"/>
    </xf>
    <xf numFmtId="0" fontId="34" fillId="0" borderId="0" xfId="0" applyFont="1" applyFill="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indent="3"/>
    </xf>
    <xf numFmtId="0" fontId="31" fillId="0" borderId="0" xfId="0" applyFont="1" applyFill="1" applyBorder="1" applyAlignment="1" applyProtection="1">
      <alignment horizontal="left"/>
    </xf>
    <xf numFmtId="182" fontId="27" fillId="0" borderId="0" xfId="2" applyNumberFormat="1" applyFont="1" applyFill="1" applyBorder="1" applyAlignment="1" applyProtection="1">
      <alignment vertical="center"/>
    </xf>
    <xf numFmtId="183" fontId="27" fillId="0" borderId="0" xfId="2" applyNumberFormat="1" applyFont="1" applyFill="1" applyBorder="1" applyAlignment="1" applyProtection="1">
      <alignment vertical="center" shrinkToFit="1"/>
    </xf>
    <xf numFmtId="184" fontId="27" fillId="0" borderId="0" xfId="2" applyNumberFormat="1" applyFont="1" applyFill="1" applyBorder="1" applyAlignment="1">
      <alignment vertical="center" shrinkToFit="1"/>
    </xf>
    <xf numFmtId="186" fontId="27" fillId="0" borderId="0" xfId="2" applyNumberFormat="1" applyFont="1" applyFill="1" applyBorder="1" applyAlignment="1" applyProtection="1">
      <alignment vertical="center" shrinkToFit="1"/>
    </xf>
    <xf numFmtId="182" fontId="27" fillId="0" borderId="0" xfId="2" applyNumberFormat="1" applyFont="1" applyFill="1" applyBorder="1" applyAlignment="1" applyProtection="1">
      <alignment horizontal="right" vertical="center" shrinkToFit="1"/>
    </xf>
    <xf numFmtId="0" fontId="0" fillId="0" borderId="22" xfId="0" applyFont="1" applyFill="1" applyBorder="1" applyAlignment="1" applyProtection="1">
      <alignment horizontal="right" vertical="center"/>
    </xf>
    <xf numFmtId="182" fontId="27" fillId="0" borderId="24" xfId="2" applyNumberFormat="1" applyFont="1" applyFill="1" applyBorder="1" applyAlignment="1" applyProtection="1">
      <alignment vertical="center"/>
    </xf>
    <xf numFmtId="0" fontId="0" fillId="0" borderId="67" xfId="0" applyFont="1" applyFill="1" applyBorder="1" applyAlignment="1" applyProtection="1">
      <alignment horizontal="right" vertical="center"/>
    </xf>
    <xf numFmtId="0" fontId="0" fillId="0" borderId="1" xfId="0" applyFont="1" applyFill="1" applyBorder="1" applyAlignment="1" applyProtection="1">
      <alignment horizontal="right" vertical="center"/>
    </xf>
    <xf numFmtId="191" fontId="27" fillId="0" borderId="68" xfId="2" applyNumberFormat="1" applyFont="1" applyFill="1" applyBorder="1" applyAlignment="1" applyProtection="1">
      <alignment vertical="center"/>
    </xf>
    <xf numFmtId="0" fontId="0" fillId="0" borderId="69" xfId="0" applyFont="1" applyFill="1" applyBorder="1" applyAlignment="1" applyProtection="1">
      <alignment horizontal="right" vertical="center"/>
    </xf>
    <xf numFmtId="0" fontId="0" fillId="0" borderId="70" xfId="0" applyFont="1" applyFill="1" applyBorder="1" applyAlignment="1" applyProtection="1">
      <alignment horizontal="right" vertical="center"/>
    </xf>
    <xf numFmtId="183" fontId="27" fillId="0" borderId="71" xfId="2" applyNumberFormat="1" applyFont="1" applyFill="1" applyBorder="1" applyAlignment="1" applyProtection="1">
      <alignment vertical="center" shrinkToFit="1"/>
    </xf>
    <xf numFmtId="0" fontId="0" fillId="0" borderId="0" xfId="0" applyFont="1" applyFill="1" applyBorder="1" applyAlignment="1" applyProtection="1">
      <alignment horizontal="center" vertical="center"/>
    </xf>
    <xf numFmtId="0" fontId="0" fillId="35" borderId="22" xfId="0" applyFont="1" applyFill="1" applyBorder="1" applyAlignment="1" applyProtection="1">
      <alignment horizontal="center" vertical="center" shrinkToFit="1"/>
    </xf>
    <xf numFmtId="0" fontId="0" fillId="35" borderId="46" xfId="0" applyFont="1" applyFill="1" applyBorder="1" applyAlignment="1" applyProtection="1">
      <alignment horizontal="center" vertical="center" shrinkToFit="1"/>
    </xf>
    <xf numFmtId="0" fontId="0" fillId="35" borderId="23" xfId="0" applyFont="1" applyFill="1" applyBorder="1" applyAlignment="1" applyProtection="1">
      <alignment horizontal="center" vertical="center" shrinkToFit="1"/>
    </xf>
    <xf numFmtId="0" fontId="5" fillId="0" borderId="0" xfId="0" applyFont="1" applyFill="1" applyBorder="1" applyAlignment="1" applyProtection="1">
      <alignment horizontal="center" vertical="center"/>
    </xf>
    <xf numFmtId="38" fontId="39" fillId="39" borderId="26" xfId="0" applyNumberFormat="1" applyFont="1" applyFill="1" applyBorder="1" applyAlignment="1" applyProtection="1">
      <alignment horizontal="center" vertical="center"/>
    </xf>
    <xf numFmtId="38" fontId="39" fillId="39" borderId="27" xfId="0" applyNumberFormat="1" applyFont="1" applyFill="1" applyBorder="1" applyAlignment="1" applyProtection="1">
      <alignment horizontal="center" vertical="center"/>
    </xf>
    <xf numFmtId="38" fontId="39" fillId="39" borderId="28" xfId="0" applyNumberFormat="1" applyFont="1" applyFill="1" applyBorder="1" applyAlignment="1" applyProtection="1">
      <alignment horizontal="center" vertical="center"/>
    </xf>
    <xf numFmtId="0" fontId="0" fillId="35" borderId="29" xfId="0" applyFont="1" applyFill="1" applyBorder="1" applyAlignment="1" applyProtection="1">
      <alignment horizontal="center" vertical="center" shrinkToFit="1"/>
    </xf>
    <xf numFmtId="0" fontId="0" fillId="35" borderId="30" xfId="0" applyFont="1" applyFill="1" applyBorder="1" applyAlignment="1" applyProtection="1">
      <alignment horizontal="center" vertical="center" shrinkToFit="1"/>
    </xf>
    <xf numFmtId="0" fontId="8" fillId="0" borderId="6"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4" xfId="0" applyFont="1" applyFill="1" applyBorder="1" applyAlignment="1">
      <alignment horizontal="center" vertical="center"/>
    </xf>
    <xf numFmtId="0" fontId="0" fillId="35" borderId="26" xfId="0" applyFont="1" applyFill="1" applyBorder="1" applyAlignment="1" applyProtection="1">
      <alignment horizontal="center" vertical="center" shrinkToFit="1"/>
    </xf>
    <xf numFmtId="0" fontId="5" fillId="35" borderId="28" xfId="0" applyFont="1" applyFill="1" applyBorder="1" applyAlignment="1" applyProtection="1">
      <alignment horizontal="center" vertical="center" shrinkToFit="1"/>
    </xf>
    <xf numFmtId="0" fontId="0" fillId="35" borderId="24" xfId="0" applyFont="1" applyFill="1" applyBorder="1" applyAlignment="1" applyProtection="1">
      <alignment horizontal="center" vertical="center" shrinkToFit="1"/>
    </xf>
    <xf numFmtId="176" fontId="32" fillId="0" borderId="0" xfId="0" applyNumberFormat="1" applyFont="1" applyBorder="1" applyAlignment="1">
      <alignment horizontal="right" vertical="center"/>
    </xf>
    <xf numFmtId="176" fontId="32" fillId="0" borderId="0" xfId="0" applyNumberFormat="1" applyFont="1" applyBorder="1" applyAlignment="1">
      <alignment horizontal="center" vertical="center"/>
    </xf>
    <xf numFmtId="0" fontId="34" fillId="0" borderId="0" xfId="0" applyFont="1" applyFill="1" applyAlignment="1" applyProtection="1">
      <alignment horizontal="left" vertical="center"/>
    </xf>
    <xf numFmtId="0" fontId="33" fillId="38" borderId="29" xfId="0" applyFont="1" applyFill="1" applyBorder="1" applyAlignment="1" applyProtection="1">
      <alignment horizontal="center" vertical="center"/>
    </xf>
    <xf numFmtId="0" fontId="33" fillId="38" borderId="30" xfId="0" applyFont="1" applyFill="1" applyBorder="1" applyAlignment="1" applyProtection="1">
      <alignment horizontal="center" vertical="center"/>
    </xf>
    <xf numFmtId="187" fontId="32" fillId="0" borderId="53" xfId="0" applyNumberFormat="1" applyFont="1" applyFill="1" applyBorder="1" applyAlignment="1">
      <alignment horizontal="left" shrinkToFit="1"/>
    </xf>
    <xf numFmtId="0" fontId="0" fillId="0" borderId="53" xfId="0" applyFont="1" applyFill="1" applyBorder="1" applyAlignment="1" applyProtection="1">
      <alignment horizontal="right"/>
    </xf>
    <xf numFmtId="190" fontId="32" fillId="0" borderId="25" xfId="0" applyNumberFormat="1" applyFont="1" applyFill="1" applyBorder="1" applyAlignment="1" applyProtection="1">
      <alignment horizontal="left" vertical="center" shrinkToFit="1"/>
    </xf>
    <xf numFmtId="0" fontId="0" fillId="0" borderId="25" xfId="0" applyFont="1" applyFill="1" applyBorder="1" applyAlignment="1" applyProtection="1">
      <alignment horizontal="right" vertical="center"/>
    </xf>
    <xf numFmtId="179" fontId="29" fillId="25" borderId="29" xfId="1" applyNumberFormat="1" applyFont="1" applyFill="1" applyBorder="1" applyAlignment="1" applyProtection="1">
      <alignment horizontal="center" vertical="center" wrapText="1" shrinkToFit="1"/>
    </xf>
    <xf numFmtId="179" fontId="29" fillId="25" borderId="41" xfId="1" applyNumberFormat="1" applyFont="1" applyFill="1" applyBorder="1" applyAlignment="1" applyProtection="1">
      <alignment horizontal="center" vertical="center" wrapText="1" shrinkToFit="1"/>
    </xf>
    <xf numFmtId="0" fontId="5" fillId="35" borderId="26" xfId="0" applyFont="1" applyFill="1" applyBorder="1" applyAlignment="1" applyProtection="1">
      <alignment horizontal="center" vertical="center" shrinkToFit="1"/>
    </xf>
    <xf numFmtId="0" fontId="5" fillId="35" borderId="27" xfId="0" applyFont="1" applyFill="1" applyBorder="1" applyAlignment="1" applyProtection="1">
      <alignment horizontal="center" vertical="center" shrinkToFit="1"/>
    </xf>
    <xf numFmtId="40" fontId="33" fillId="0" borderId="0" xfId="0" applyNumberFormat="1" applyFont="1" applyFill="1" applyBorder="1" applyAlignment="1" applyProtection="1">
      <alignment horizontal="left" vertical="center"/>
    </xf>
    <xf numFmtId="0" fontId="0" fillId="35" borderId="42" xfId="0" applyFont="1" applyFill="1" applyBorder="1" applyAlignment="1" applyProtection="1">
      <alignment horizontal="right" vertical="top" shrinkToFit="1"/>
    </xf>
    <xf numFmtId="0" fontId="5" fillId="35" borderId="43" xfId="0" applyFont="1" applyFill="1" applyBorder="1" applyAlignment="1" applyProtection="1">
      <alignment horizontal="right" vertical="top" shrinkToFit="1"/>
    </xf>
    <xf numFmtId="0" fontId="5" fillId="35" borderId="44" xfId="0" applyFont="1" applyFill="1" applyBorder="1" applyAlignment="1" applyProtection="1">
      <alignment horizontal="right" vertical="top" shrinkToFit="1"/>
    </xf>
    <xf numFmtId="0" fontId="5" fillId="35" borderId="45" xfId="0" applyFont="1" applyFill="1" applyBorder="1" applyAlignment="1" applyProtection="1">
      <alignment horizontal="right" vertical="top" shrinkToFit="1"/>
    </xf>
    <xf numFmtId="0" fontId="5" fillId="35" borderId="29" xfId="0" applyFont="1" applyFill="1" applyBorder="1" applyAlignment="1" applyProtection="1">
      <alignment horizontal="center" vertical="center" shrinkToFit="1"/>
    </xf>
    <xf numFmtId="0" fontId="5" fillId="35" borderId="30" xfId="0" applyFont="1" applyFill="1" applyBorder="1" applyAlignment="1" applyProtection="1">
      <alignment horizontal="center" vertical="center" shrinkToFit="1"/>
    </xf>
    <xf numFmtId="180" fontId="27" fillId="0" borderId="0" xfId="2" applyNumberFormat="1" applyFont="1" applyFill="1" applyBorder="1" applyAlignment="1" applyProtection="1">
      <alignment vertical="center" shrinkToFit="1"/>
    </xf>
    <xf numFmtId="180" fontId="5" fillId="0" borderId="0" xfId="2" applyNumberFormat="1" applyFont="1" applyFill="1" applyBorder="1" applyAlignment="1" applyProtection="1">
      <alignment vertical="center" shrinkToFit="1"/>
    </xf>
    <xf numFmtId="181" fontId="27" fillId="0" borderId="0" xfId="2" applyNumberFormat="1" applyFont="1" applyFill="1" applyBorder="1" applyAlignment="1" applyProtection="1">
      <alignment vertical="center" shrinkToFit="1"/>
    </xf>
    <xf numFmtId="181" fontId="5" fillId="0" borderId="0" xfId="2" applyNumberFormat="1" applyFont="1" applyFill="1" applyBorder="1" applyAlignment="1" applyProtection="1">
      <alignment vertical="center" shrinkToFit="1"/>
    </xf>
    <xf numFmtId="181" fontId="30" fillId="0" borderId="0" xfId="2" applyNumberFormat="1" applyFont="1" applyFill="1" applyBorder="1" applyAlignment="1" applyProtection="1">
      <alignment vertical="center" shrinkToFit="1"/>
    </xf>
  </cellXfs>
  <cellStyles count="90">
    <cellStyle name="20% - アクセント 1" xfId="62" builtinId="30" customBuiltin="1"/>
    <cellStyle name="20% - アクセント 1 2" xfId="22"/>
    <cellStyle name="20% - アクセント 2" xfId="66" builtinId="34" customBuiltin="1"/>
    <cellStyle name="20% - アクセント 2 2" xfId="26"/>
    <cellStyle name="20% - アクセント 3" xfId="70" builtinId="38" customBuiltin="1"/>
    <cellStyle name="20% - アクセント 3 2" xfId="30"/>
    <cellStyle name="20% - アクセント 4" xfId="74" builtinId="42" customBuiltin="1"/>
    <cellStyle name="20% - アクセント 4 2" xfId="34"/>
    <cellStyle name="20% - アクセント 5" xfId="78" builtinId="46" customBuiltin="1"/>
    <cellStyle name="20% - アクセント 5 2" xfId="38"/>
    <cellStyle name="20% - アクセント 6" xfId="82" builtinId="50" customBuiltin="1"/>
    <cellStyle name="20% - アクセント 6 2" xfId="42"/>
    <cellStyle name="40% - アクセント 1" xfId="63" builtinId="31" customBuiltin="1"/>
    <cellStyle name="40% - アクセント 1 2" xfId="23"/>
    <cellStyle name="40% - アクセント 2" xfId="67" builtinId="35" customBuiltin="1"/>
    <cellStyle name="40% - アクセント 2 2" xfId="27"/>
    <cellStyle name="40% - アクセント 3" xfId="71" builtinId="39" customBuiltin="1"/>
    <cellStyle name="40% - アクセント 3 2" xfId="31"/>
    <cellStyle name="40% - アクセント 4" xfId="75" builtinId="43" customBuiltin="1"/>
    <cellStyle name="40% - アクセント 4 2" xfId="35"/>
    <cellStyle name="40% - アクセント 5" xfId="79" builtinId="47" customBuiltin="1"/>
    <cellStyle name="40% - アクセント 5 2" xfId="39"/>
    <cellStyle name="40% - アクセント 6" xfId="83" builtinId="51" customBuiltin="1"/>
    <cellStyle name="40% - アクセント 6 2" xfId="43"/>
    <cellStyle name="60% - アクセント 1" xfId="64" builtinId="32" customBuiltin="1"/>
    <cellStyle name="60% - アクセント 1 2" xfId="24"/>
    <cellStyle name="60% - アクセント 2" xfId="68" builtinId="36" customBuiltin="1"/>
    <cellStyle name="60% - アクセント 2 2" xfId="28"/>
    <cellStyle name="60% - アクセント 3" xfId="72" builtinId="40" customBuiltin="1"/>
    <cellStyle name="60% - アクセント 3 2" xfId="32"/>
    <cellStyle name="60% - アクセント 4" xfId="76" builtinId="44" customBuiltin="1"/>
    <cellStyle name="60% - アクセント 4 2" xfId="36"/>
    <cellStyle name="60% - アクセント 5" xfId="80" builtinId="48" customBuiltin="1"/>
    <cellStyle name="60% - アクセント 5 2" xfId="40"/>
    <cellStyle name="60% - アクセント 6" xfId="84" builtinId="52" customBuiltin="1"/>
    <cellStyle name="60% - アクセント 6 2" xfId="44"/>
    <cellStyle name="アクセント 1" xfId="61" builtinId="29" customBuiltin="1"/>
    <cellStyle name="アクセント 1 2" xfId="21"/>
    <cellStyle name="アクセント 2" xfId="65" builtinId="33" customBuiltin="1"/>
    <cellStyle name="アクセント 2 2" xfId="25"/>
    <cellStyle name="アクセント 3" xfId="69" builtinId="37" customBuiltin="1"/>
    <cellStyle name="アクセント 3 2" xfId="29"/>
    <cellStyle name="アクセント 4" xfId="73" builtinId="41" customBuiltin="1"/>
    <cellStyle name="アクセント 4 2" xfId="33"/>
    <cellStyle name="アクセント 5" xfId="77" builtinId="45" customBuiltin="1"/>
    <cellStyle name="アクセント 5 2" xfId="37"/>
    <cellStyle name="アクセント 6" xfId="81" builtinId="49" customBuiltin="1"/>
    <cellStyle name="アクセント 6 2" xfId="41"/>
    <cellStyle name="タイトル" xfId="45" builtinId="15" customBuiltin="1"/>
    <cellStyle name="タイトル 2" xfId="4"/>
    <cellStyle name="チェック セル" xfId="57" builtinId="23" customBuiltin="1"/>
    <cellStyle name="チェック セル 2" xfId="16"/>
    <cellStyle name="どちらでもない" xfId="52" builtinId="28" customBuiltin="1"/>
    <cellStyle name="どちらでもない 2" xfId="11"/>
    <cellStyle name="パーセント" xfId="1" builtinId="5"/>
    <cellStyle name="ハイパーリンク" xfId="89" builtinId="8"/>
    <cellStyle name="メモ 2" xfId="18"/>
    <cellStyle name="メモ 3" xfId="86"/>
    <cellStyle name="リンク セル" xfId="56" builtinId="24" customBuiltin="1"/>
    <cellStyle name="リンク セル 2" xfId="15"/>
    <cellStyle name="悪い" xfId="51" builtinId="27" customBuiltin="1"/>
    <cellStyle name="悪い 2" xfId="10"/>
    <cellStyle name="計算" xfId="55" builtinId="22" customBuiltin="1"/>
    <cellStyle name="計算 2" xfId="14"/>
    <cellStyle name="警告文" xfId="58" builtinId="11" customBuiltin="1"/>
    <cellStyle name="警告文 2" xfId="17"/>
    <cellStyle name="桁区切り" xfId="2" builtinId="6"/>
    <cellStyle name="見出し 1" xfId="46" builtinId="16" customBuiltin="1"/>
    <cellStyle name="見出し 1 2" xfId="5"/>
    <cellStyle name="見出し 2" xfId="47" builtinId="17" customBuiltin="1"/>
    <cellStyle name="見出し 2 2" xfId="6"/>
    <cellStyle name="見出し 3" xfId="48" builtinId="18" customBuiltin="1"/>
    <cellStyle name="見出し 3 2" xfId="7"/>
    <cellStyle name="見出し 4" xfId="49" builtinId="19" customBuiltin="1"/>
    <cellStyle name="見出し 4 2" xfId="8"/>
    <cellStyle name="集計" xfId="60" builtinId="25" customBuiltin="1"/>
    <cellStyle name="集計 2" xfId="20"/>
    <cellStyle name="出力" xfId="54" builtinId="21" customBuiltin="1"/>
    <cellStyle name="出力 2" xfId="13"/>
    <cellStyle name="説明文" xfId="59" builtinId="53" customBuiltin="1"/>
    <cellStyle name="説明文 2" xfId="19"/>
    <cellStyle name="入力" xfId="53" builtinId="20" customBuiltin="1"/>
    <cellStyle name="入力 2" xfId="12"/>
    <cellStyle name="標準" xfId="0" builtinId="0"/>
    <cellStyle name="標準 2" xfId="3"/>
    <cellStyle name="標準 3" xfId="85"/>
    <cellStyle name="標準 4" xfId="87"/>
    <cellStyle name="標準 5" xfId="88"/>
    <cellStyle name="良い" xfId="50" builtinId="26" customBuiltin="1"/>
    <cellStyle name="良い 2" xfId="9"/>
  </cellStyles>
  <dxfs count="0"/>
  <tableStyles count="0" defaultTableStyle="TableStyleMedium9" defaultPivotStyle="PivotStyleLight16"/>
  <colors>
    <mruColors>
      <color rgb="FFFFFFCC"/>
      <color rgb="FFCCFFFF"/>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15</xdr:col>
      <xdr:colOff>11206</xdr:colOff>
      <xdr:row>57</xdr:row>
      <xdr:rowOff>224118</xdr:rowOff>
    </xdr:from>
    <xdr:to>
      <xdr:col>15</xdr:col>
      <xdr:colOff>336177</xdr:colOff>
      <xdr:row>59</xdr:row>
      <xdr:rowOff>11206</xdr:rowOff>
    </xdr:to>
    <xdr:sp macro="" textlink="">
      <xdr:nvSpPr>
        <xdr:cNvPr id="2" name="テキスト ボックス 1"/>
        <xdr:cNvSpPr txBox="1"/>
      </xdr:nvSpPr>
      <xdr:spPr>
        <a:xfrm>
          <a:off x="14279656" y="41924568"/>
          <a:ext cx="324971" cy="2633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①</a:t>
          </a:r>
        </a:p>
      </xdr:txBody>
    </xdr:sp>
    <xdr:clientData/>
  </xdr:twoCellAnchor>
  <xdr:twoCellAnchor>
    <xdr:from>
      <xdr:col>20</xdr:col>
      <xdr:colOff>280147</xdr:colOff>
      <xdr:row>22</xdr:row>
      <xdr:rowOff>22411</xdr:rowOff>
    </xdr:from>
    <xdr:to>
      <xdr:col>22</xdr:col>
      <xdr:colOff>459441</xdr:colOff>
      <xdr:row>25</xdr:row>
      <xdr:rowOff>0</xdr:rowOff>
    </xdr:to>
    <xdr:sp macro="" textlink="">
      <xdr:nvSpPr>
        <xdr:cNvPr id="6" name="四角形吹き出し 5"/>
        <xdr:cNvSpPr/>
      </xdr:nvSpPr>
      <xdr:spPr>
        <a:xfrm>
          <a:off x="16196422" y="21520336"/>
          <a:ext cx="2093819" cy="860052"/>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twoCellAnchor>
    <xdr:from>
      <xdr:col>0</xdr:col>
      <xdr:colOff>89644</xdr:colOff>
      <xdr:row>0</xdr:row>
      <xdr:rowOff>56031</xdr:rowOff>
    </xdr:from>
    <xdr:to>
      <xdr:col>3</xdr:col>
      <xdr:colOff>672353</xdr:colOff>
      <xdr:row>2</xdr:row>
      <xdr:rowOff>44824</xdr:rowOff>
    </xdr:to>
    <xdr:sp macro="" textlink="">
      <xdr:nvSpPr>
        <xdr:cNvPr id="10" name="四角形吹き出し 9"/>
        <xdr:cNvSpPr/>
      </xdr:nvSpPr>
      <xdr:spPr>
        <a:xfrm>
          <a:off x="89644" y="56031"/>
          <a:ext cx="4336680" cy="324969"/>
        </a:xfrm>
        <a:prstGeom prst="wedgeRectCallout">
          <a:avLst>
            <a:gd name="adj1" fmla="val 19809"/>
            <a:gd name="adj2" fmla="val -20850"/>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b="1">
              <a:solidFill>
                <a:srgbClr val="FF0000"/>
              </a:solidFill>
              <a:latin typeface="HG丸ｺﾞｼｯｸM-PRO" panose="020F0600000000000000" pitchFamily="50" charset="-128"/>
              <a:ea typeface="HG丸ｺﾞｼｯｸM-PRO" panose="020F0600000000000000" pitchFamily="50" charset="-128"/>
            </a:rPr>
            <a:t>　各施設の右側に単価の設定欄があります</a:t>
          </a:r>
        </a:p>
      </xdr:txBody>
    </xdr:sp>
    <xdr:clientData fPrintsWithSheet="0"/>
  </xdr:twoCellAnchor>
  <xdr:twoCellAnchor>
    <xdr:from>
      <xdr:col>20</xdr:col>
      <xdr:colOff>313764</xdr:colOff>
      <xdr:row>44</xdr:row>
      <xdr:rowOff>212913</xdr:rowOff>
    </xdr:from>
    <xdr:to>
      <xdr:col>22</xdr:col>
      <xdr:colOff>493058</xdr:colOff>
      <xdr:row>48</xdr:row>
      <xdr:rowOff>0</xdr:rowOff>
    </xdr:to>
    <xdr:sp macro="" textlink="">
      <xdr:nvSpPr>
        <xdr:cNvPr id="18" name="四角形吹き出し 17"/>
        <xdr:cNvSpPr/>
      </xdr:nvSpPr>
      <xdr:spPr>
        <a:xfrm>
          <a:off x="16203705" y="68535178"/>
          <a:ext cx="2095500" cy="851647"/>
        </a:xfrm>
        <a:prstGeom prst="wedgeRectCallout">
          <a:avLst>
            <a:gd name="adj1" fmla="val -60405"/>
            <a:gd name="adj2" fmla="val -7692"/>
          </a:avLst>
        </a:prstGeom>
        <a:solidFill>
          <a:schemeClr val="accent6">
            <a:lumMod val="40000"/>
            <a:lumOff val="60000"/>
          </a:schemeClr>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400" b="1">
              <a:solidFill>
                <a:srgbClr val="FF0000"/>
              </a:solidFill>
              <a:latin typeface="HG丸ｺﾞｼｯｸM-PRO" panose="020F0600000000000000" pitchFamily="50" charset="-128"/>
              <a:ea typeface="HG丸ｺﾞｼｯｸM-PRO" panose="020F0600000000000000" pitchFamily="50" charset="-128"/>
            </a:rPr>
            <a:t>単価設定セル</a:t>
          </a:r>
        </a:p>
      </xdr:txBody>
    </xdr:sp>
    <xdr:clientData fLocksWithSheet="0"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B1:AH78"/>
  <sheetViews>
    <sheetView tabSelected="1" view="pageBreakPreview" topLeftCell="C1" zoomScale="70" zoomScaleNormal="80" zoomScaleSheetLayoutView="70" workbookViewId="0">
      <pane ySplit="3" topLeftCell="A4" activePane="bottomLeft" state="frozenSplit"/>
      <selection pane="bottomLeft" activeCell="P23" sqref="P23"/>
    </sheetView>
  </sheetViews>
  <sheetFormatPr defaultRowHeight="13.5" x14ac:dyDescent="0.15"/>
  <cols>
    <col min="1" max="1" width="1.5" style="2" customWidth="1"/>
    <col min="2" max="2" width="30.375" style="2" customWidth="1"/>
    <col min="3" max="3" width="17.375" style="36" customWidth="1"/>
    <col min="4" max="15" width="11.5" style="2" customWidth="1"/>
    <col min="16" max="16" width="20.25" style="2" customWidth="1"/>
    <col min="17" max="19" width="4.75" style="16" customWidth="1"/>
    <col min="20" max="20" width="1.375" style="16" customWidth="1"/>
    <col min="21" max="21" width="16.125" style="1" bestFit="1" customWidth="1"/>
    <col min="22" max="22" width="9" style="2"/>
    <col min="23" max="23" width="16.875" style="2" bestFit="1" customWidth="1"/>
    <col min="24" max="24" width="18.375" style="2" bestFit="1" customWidth="1"/>
    <col min="25" max="16384" width="9" style="2"/>
  </cols>
  <sheetData>
    <row r="1" spans="2:25" x14ac:dyDescent="0.15">
      <c r="E1" s="181"/>
      <c r="F1" s="182"/>
      <c r="G1" s="183"/>
      <c r="H1" s="137"/>
      <c r="I1" s="137"/>
      <c r="J1" s="137"/>
      <c r="K1" s="137"/>
      <c r="L1" s="137"/>
      <c r="M1" s="137"/>
      <c r="N1" s="137"/>
    </row>
    <row r="2" spans="2:25" x14ac:dyDescent="0.15">
      <c r="E2" s="184"/>
      <c r="F2" s="182"/>
      <c r="G2" s="183"/>
      <c r="H2" s="137"/>
      <c r="I2" s="137"/>
      <c r="J2" s="137"/>
      <c r="K2" s="137"/>
      <c r="L2" s="137"/>
      <c r="M2" s="137"/>
      <c r="N2" s="137"/>
    </row>
    <row r="3" spans="2:25" ht="12.75" customHeight="1" x14ac:dyDescent="0.15">
      <c r="E3" s="180"/>
      <c r="F3" s="179"/>
    </row>
    <row r="4" spans="2:25" ht="18" customHeight="1" x14ac:dyDescent="0.15">
      <c r="B4" s="35" t="s">
        <v>81</v>
      </c>
      <c r="D4" s="36"/>
      <c r="E4" s="36"/>
      <c r="H4" s="224">
        <v>44287</v>
      </c>
      <c r="I4" s="224"/>
      <c r="J4" s="37" t="s">
        <v>0</v>
      </c>
      <c r="K4" s="225">
        <v>45199</v>
      </c>
      <c r="L4" s="225"/>
      <c r="M4" s="38" t="s">
        <v>60</v>
      </c>
      <c r="N4" s="38"/>
      <c r="P4" s="69" t="s">
        <v>82</v>
      </c>
      <c r="Q4" s="72"/>
      <c r="R4" s="72"/>
      <c r="S4" s="72"/>
      <c r="T4" s="72"/>
    </row>
    <row r="5" spans="2:25" s="16" customFormat="1" ht="12" customHeight="1" x14ac:dyDescent="0.15">
      <c r="B5" s="226" t="s">
        <v>59</v>
      </c>
      <c r="C5" s="226"/>
      <c r="D5" s="226"/>
      <c r="E5" s="226"/>
      <c r="F5" s="226"/>
      <c r="G5" s="226"/>
      <c r="H5" s="226"/>
      <c r="I5" s="226"/>
      <c r="J5" s="226"/>
      <c r="K5" s="226"/>
      <c r="L5" s="226"/>
      <c r="M5" s="226"/>
      <c r="N5" s="226"/>
      <c r="O5" s="226"/>
      <c r="P5" s="226"/>
      <c r="Q5" s="191"/>
      <c r="R5" s="191"/>
      <c r="S5" s="191"/>
      <c r="T5" s="106"/>
      <c r="U5" s="15"/>
    </row>
    <row r="6" spans="2:25" s="16" customFormat="1" ht="12" customHeight="1" x14ac:dyDescent="0.15">
      <c r="B6" s="226"/>
      <c r="C6" s="226"/>
      <c r="D6" s="226"/>
      <c r="E6" s="226"/>
      <c r="F6" s="226"/>
      <c r="G6" s="226"/>
      <c r="H6" s="226"/>
      <c r="I6" s="226"/>
      <c r="J6" s="226"/>
      <c r="K6" s="226"/>
      <c r="L6" s="226"/>
      <c r="M6" s="226"/>
      <c r="N6" s="226"/>
      <c r="O6" s="226"/>
      <c r="P6" s="226"/>
      <c r="Q6" s="191"/>
      <c r="R6" s="191"/>
      <c r="S6" s="191"/>
      <c r="T6" s="106"/>
      <c r="U6" s="15"/>
    </row>
    <row r="7" spans="2:25" s="16" customFormat="1" ht="19.5" customHeight="1" thickBot="1" x14ac:dyDescent="0.2">
      <c r="B7" s="130">
        <v>1</v>
      </c>
      <c r="C7" s="89"/>
      <c r="D7" s="17"/>
      <c r="E7" s="17"/>
      <c r="F7" s="17"/>
      <c r="G7" s="17"/>
      <c r="H7" s="17"/>
      <c r="I7" s="17"/>
      <c r="J7" s="17"/>
      <c r="K7" s="17"/>
      <c r="L7" s="17"/>
      <c r="M7" s="17"/>
      <c r="N7" s="17"/>
      <c r="O7" s="33"/>
      <c r="P7" s="31"/>
      <c r="Q7" s="31"/>
      <c r="R7" s="31"/>
      <c r="S7" s="31"/>
      <c r="T7" s="31"/>
      <c r="U7" s="15"/>
    </row>
    <row r="8" spans="2:25" s="16" customFormat="1" ht="21" customHeight="1" x14ac:dyDescent="0.15">
      <c r="B8" s="227" t="s">
        <v>61</v>
      </c>
      <c r="C8" s="55" t="s">
        <v>118</v>
      </c>
      <c r="D8" s="40"/>
      <c r="E8" s="40"/>
      <c r="F8" s="40"/>
      <c r="G8" s="44"/>
      <c r="H8" s="45" t="s">
        <v>39</v>
      </c>
      <c r="I8" s="229">
        <v>80</v>
      </c>
      <c r="J8" s="229"/>
      <c r="K8" s="230" t="s">
        <v>41</v>
      </c>
      <c r="L8" s="230"/>
      <c r="M8" s="46" t="s">
        <v>119</v>
      </c>
      <c r="N8" s="40"/>
      <c r="O8" s="45" t="s">
        <v>86</v>
      </c>
      <c r="P8" s="178" t="s">
        <v>120</v>
      </c>
      <c r="Q8" s="194"/>
      <c r="R8" s="194"/>
      <c r="S8" s="194"/>
      <c r="T8" s="70"/>
      <c r="U8" s="15"/>
    </row>
    <row r="9" spans="2:25" s="16" customFormat="1" ht="20.25" customHeight="1" thickBot="1" x14ac:dyDescent="0.2">
      <c r="B9" s="228"/>
      <c r="C9" s="49"/>
      <c r="D9" s="58"/>
      <c r="E9" s="41"/>
      <c r="F9" s="41"/>
      <c r="G9" s="47"/>
      <c r="H9" s="42" t="s">
        <v>38</v>
      </c>
      <c r="I9" s="231">
        <v>400</v>
      </c>
      <c r="J9" s="231"/>
      <c r="K9" s="232" t="s">
        <v>40</v>
      </c>
      <c r="L9" s="232"/>
      <c r="M9" s="136">
        <v>80</v>
      </c>
      <c r="N9" s="41"/>
      <c r="O9" s="41"/>
      <c r="P9" s="43"/>
      <c r="Q9" s="39"/>
      <c r="R9" s="39"/>
      <c r="S9" s="39"/>
      <c r="T9" s="39"/>
      <c r="U9" s="15"/>
      <c r="Y9" s="121" t="str">
        <f>B8</f>
        <v>水質検査センター</v>
      </c>
    </row>
    <row r="10" spans="2:25" ht="18.75" customHeight="1" x14ac:dyDescent="0.15">
      <c r="B10" s="216" t="s">
        <v>1</v>
      </c>
      <c r="C10" s="216" t="s">
        <v>2</v>
      </c>
      <c r="D10" s="209" t="s">
        <v>10</v>
      </c>
      <c r="E10" s="210"/>
      <c r="F10" s="210"/>
      <c r="G10" s="210"/>
      <c r="H10" s="210"/>
      <c r="I10" s="210"/>
      <c r="J10" s="211" t="s">
        <v>87</v>
      </c>
      <c r="K10" s="210"/>
      <c r="L10" s="210"/>
      <c r="M10" s="211" t="s">
        <v>88</v>
      </c>
      <c r="N10" s="210"/>
      <c r="O10" s="223"/>
      <c r="P10" s="216" t="s">
        <v>23</v>
      </c>
      <c r="Q10" s="73"/>
      <c r="R10" s="73"/>
      <c r="S10" s="73"/>
      <c r="T10" s="73"/>
      <c r="U10" s="218" t="s">
        <v>56</v>
      </c>
      <c r="V10" s="219"/>
      <c r="W10" s="219"/>
      <c r="X10" s="219"/>
      <c r="Y10" s="220"/>
    </row>
    <row r="11" spans="2:25" ht="18.75" customHeight="1" thickBot="1" x14ac:dyDescent="0.2">
      <c r="B11" s="217"/>
      <c r="C11" s="217"/>
      <c r="D11" s="23" t="s">
        <v>11</v>
      </c>
      <c r="E11" s="23" t="s">
        <v>12</v>
      </c>
      <c r="F11" s="23" t="s">
        <v>13</v>
      </c>
      <c r="G11" s="22" t="s">
        <v>14</v>
      </c>
      <c r="H11" s="22" t="s">
        <v>15</v>
      </c>
      <c r="I11" s="22" t="s">
        <v>16</v>
      </c>
      <c r="J11" s="23" t="s">
        <v>17</v>
      </c>
      <c r="K11" s="23" t="s">
        <v>18</v>
      </c>
      <c r="L11" s="23" t="s">
        <v>19</v>
      </c>
      <c r="M11" s="25" t="s">
        <v>20</v>
      </c>
      <c r="N11" s="25" t="s">
        <v>21</v>
      </c>
      <c r="O11" s="25" t="s">
        <v>22</v>
      </c>
      <c r="P11" s="217"/>
      <c r="Q11" s="73"/>
      <c r="R11" s="73"/>
      <c r="S11" s="73"/>
      <c r="T11" s="19"/>
      <c r="U11" s="116" t="s">
        <v>57</v>
      </c>
      <c r="V11" s="119" t="s">
        <v>58</v>
      </c>
      <c r="W11" s="123"/>
      <c r="X11" s="122"/>
      <c r="Y11" s="109"/>
    </row>
    <row r="12" spans="2:25" ht="18.75" customHeight="1" x14ac:dyDescent="0.15">
      <c r="B12" s="82" t="s">
        <v>30</v>
      </c>
      <c r="C12" s="20" t="s">
        <v>4</v>
      </c>
      <c r="D12" s="3">
        <v>27287</v>
      </c>
      <c r="E12" s="3">
        <v>22206</v>
      </c>
      <c r="F12" s="3">
        <v>21444</v>
      </c>
      <c r="G12" s="3">
        <v>21761</v>
      </c>
      <c r="H12" s="3">
        <v>22163</v>
      </c>
      <c r="I12" s="3">
        <v>27140</v>
      </c>
      <c r="J12" s="3">
        <v>21173</v>
      </c>
      <c r="K12" s="3">
        <v>19102</v>
      </c>
      <c r="L12" s="3">
        <v>18328</v>
      </c>
      <c r="M12" s="3">
        <v>20683</v>
      </c>
      <c r="N12" s="3">
        <v>26185</v>
      </c>
      <c r="O12" s="3">
        <v>26060</v>
      </c>
      <c r="P12" s="24" t="s">
        <v>121</v>
      </c>
      <c r="Q12" s="74"/>
      <c r="R12" s="74"/>
      <c r="S12" s="74"/>
      <c r="T12" s="74"/>
      <c r="U12" s="117">
        <f>SUM(D12:O12)</f>
        <v>273532</v>
      </c>
      <c r="V12" s="120" t="s">
        <v>49</v>
      </c>
      <c r="W12" s="114"/>
      <c r="X12" s="112"/>
      <c r="Y12" s="110"/>
    </row>
    <row r="13" spans="2:25" ht="18.75" customHeight="1" x14ac:dyDescent="0.15">
      <c r="B13" s="83" t="s">
        <v>52</v>
      </c>
      <c r="C13" s="21" t="s">
        <v>5</v>
      </c>
      <c r="D13" s="6">
        <v>80</v>
      </c>
      <c r="E13" s="6">
        <v>80</v>
      </c>
      <c r="F13" s="7">
        <v>80</v>
      </c>
      <c r="G13" s="7">
        <v>80</v>
      </c>
      <c r="H13" s="7">
        <v>80</v>
      </c>
      <c r="I13" s="7">
        <v>80</v>
      </c>
      <c r="J13" s="7">
        <v>80</v>
      </c>
      <c r="K13" s="7">
        <v>80</v>
      </c>
      <c r="L13" s="7">
        <v>80</v>
      </c>
      <c r="M13" s="7">
        <v>80</v>
      </c>
      <c r="N13" s="7">
        <v>80</v>
      </c>
      <c r="O13" s="7">
        <v>80</v>
      </c>
      <c r="P13" s="48"/>
      <c r="Q13" s="74"/>
      <c r="R13" s="74"/>
      <c r="S13" s="74"/>
      <c r="T13" s="74"/>
      <c r="U13" s="118">
        <f>SUM(D12:I12)</f>
        <v>142001</v>
      </c>
      <c r="V13" s="120" t="s">
        <v>50</v>
      </c>
      <c r="W13" s="114"/>
      <c r="X13" s="112"/>
      <c r="Y13" s="110"/>
    </row>
    <row r="14" spans="2:25" ht="18.75" customHeight="1" x14ac:dyDescent="0.15">
      <c r="B14" s="84" t="s">
        <v>55</v>
      </c>
      <c r="C14" s="66"/>
      <c r="D14" s="131">
        <v>80</v>
      </c>
      <c r="E14" s="63">
        <v>80</v>
      </c>
      <c r="F14" s="63">
        <v>80</v>
      </c>
      <c r="G14" s="63">
        <v>80</v>
      </c>
      <c r="H14" s="63">
        <v>80</v>
      </c>
      <c r="I14" s="63">
        <v>80</v>
      </c>
      <c r="J14" s="63">
        <v>78</v>
      </c>
      <c r="K14" s="63">
        <v>78</v>
      </c>
      <c r="L14" s="63">
        <v>78</v>
      </c>
      <c r="M14" s="63">
        <v>76</v>
      </c>
      <c r="N14" s="63">
        <v>72</v>
      </c>
      <c r="O14" s="132">
        <v>80</v>
      </c>
      <c r="P14" s="48" t="s">
        <v>122</v>
      </c>
      <c r="Q14" s="74"/>
      <c r="R14" s="74"/>
      <c r="S14" s="74"/>
      <c r="T14" s="74"/>
      <c r="U14" s="117">
        <f>U12*2+U13</f>
        <v>689065</v>
      </c>
      <c r="V14" s="120" t="s">
        <v>64</v>
      </c>
      <c r="W14" s="114"/>
      <c r="X14" s="112"/>
      <c r="Y14" s="110"/>
    </row>
    <row r="15" spans="2:25" ht="18.75" customHeight="1" x14ac:dyDescent="0.15">
      <c r="B15" s="85" t="s">
        <v>53</v>
      </c>
      <c r="C15" s="52" t="s">
        <v>6</v>
      </c>
      <c r="D15" s="131">
        <v>100</v>
      </c>
      <c r="E15" s="63">
        <v>100</v>
      </c>
      <c r="F15" s="63">
        <v>100</v>
      </c>
      <c r="G15" s="63">
        <v>100</v>
      </c>
      <c r="H15" s="63">
        <v>100</v>
      </c>
      <c r="I15" s="63">
        <v>100</v>
      </c>
      <c r="J15" s="63">
        <v>100</v>
      </c>
      <c r="K15" s="63">
        <v>100</v>
      </c>
      <c r="L15" s="63">
        <v>100</v>
      </c>
      <c r="M15" s="63">
        <v>100</v>
      </c>
      <c r="N15" s="63">
        <v>100</v>
      </c>
      <c r="O15" s="132">
        <v>100</v>
      </c>
      <c r="P15" s="64"/>
      <c r="Q15" s="75"/>
      <c r="R15" s="75"/>
      <c r="S15" s="75"/>
      <c r="T15" s="75"/>
      <c r="U15" s="107"/>
      <c r="V15" s="108"/>
      <c r="W15" s="115"/>
      <c r="X15" s="113"/>
      <c r="Y15" s="111"/>
    </row>
    <row r="16" spans="2:25" ht="18.75" customHeight="1" thickBot="1" x14ac:dyDescent="0.2">
      <c r="B16" s="86" t="s">
        <v>54</v>
      </c>
      <c r="C16" s="67"/>
      <c r="D16" s="131">
        <v>100</v>
      </c>
      <c r="E16" s="63">
        <v>100</v>
      </c>
      <c r="F16" s="63">
        <v>100</v>
      </c>
      <c r="G16" s="63">
        <v>100</v>
      </c>
      <c r="H16" s="63">
        <v>100</v>
      </c>
      <c r="I16" s="63">
        <v>100</v>
      </c>
      <c r="J16" s="63">
        <v>100</v>
      </c>
      <c r="K16" s="63">
        <v>100</v>
      </c>
      <c r="L16" s="63">
        <v>100</v>
      </c>
      <c r="M16" s="63">
        <v>100</v>
      </c>
      <c r="N16" s="63">
        <v>100</v>
      </c>
      <c r="O16" s="132">
        <v>100</v>
      </c>
      <c r="P16" s="62" t="s">
        <v>123</v>
      </c>
      <c r="Q16" s="75"/>
      <c r="R16" s="75"/>
      <c r="S16" s="75"/>
      <c r="T16" s="75"/>
      <c r="U16" s="5"/>
      <c r="V16" s="36"/>
      <c r="Y16" s="103"/>
    </row>
    <row r="17" spans="2:34" ht="18.75" customHeight="1" x14ac:dyDescent="0.15">
      <c r="B17" s="82" t="s">
        <v>112</v>
      </c>
      <c r="C17" s="20" t="s">
        <v>7</v>
      </c>
      <c r="D17" s="133">
        <v>21621</v>
      </c>
      <c r="E17" s="3">
        <v>14547</v>
      </c>
      <c r="F17" s="4">
        <v>17053</v>
      </c>
      <c r="G17" s="4">
        <v>12969</v>
      </c>
      <c r="H17" s="4">
        <v>0</v>
      </c>
      <c r="I17" s="4">
        <v>0</v>
      </c>
      <c r="J17" s="4">
        <v>5020</v>
      </c>
      <c r="K17" s="4">
        <v>13919</v>
      </c>
      <c r="L17" s="4">
        <v>14038</v>
      </c>
      <c r="M17" s="4">
        <v>12969</v>
      </c>
      <c r="N17" s="4">
        <v>19470</v>
      </c>
      <c r="O17" s="134">
        <v>18895</v>
      </c>
      <c r="P17" s="233"/>
      <c r="Q17" s="76"/>
      <c r="R17" s="76"/>
      <c r="S17" s="76"/>
      <c r="T17" s="76"/>
    </row>
    <row r="18" spans="2:34" ht="18.75" customHeight="1" x14ac:dyDescent="0.15">
      <c r="B18" s="83" t="s">
        <v>77</v>
      </c>
      <c r="C18" s="21" t="s">
        <v>24</v>
      </c>
      <c r="D18" s="27">
        <v>0</v>
      </c>
      <c r="E18" s="10">
        <v>0</v>
      </c>
      <c r="F18" s="11">
        <v>0</v>
      </c>
      <c r="G18" s="11">
        <v>4692</v>
      </c>
      <c r="H18" s="9">
        <v>16668</v>
      </c>
      <c r="I18" s="9">
        <v>20819</v>
      </c>
      <c r="J18" s="9">
        <v>11236</v>
      </c>
      <c r="K18" s="11">
        <v>0</v>
      </c>
      <c r="L18" s="11">
        <v>0</v>
      </c>
      <c r="M18" s="11">
        <v>0</v>
      </c>
      <c r="N18" s="11">
        <v>0</v>
      </c>
      <c r="O18" s="28">
        <v>0</v>
      </c>
      <c r="P18" s="234"/>
      <c r="Q18" s="76"/>
      <c r="R18" s="76"/>
      <c r="S18" s="76"/>
      <c r="T18" s="76"/>
    </row>
    <row r="19" spans="2:34" ht="18.75" customHeight="1" x14ac:dyDescent="0.15">
      <c r="B19" s="85" t="s">
        <v>113</v>
      </c>
      <c r="C19" s="52" t="s">
        <v>25</v>
      </c>
      <c r="D19" s="29">
        <v>5666</v>
      </c>
      <c r="E19" s="51">
        <v>7659</v>
      </c>
      <c r="F19" s="9">
        <v>4391</v>
      </c>
      <c r="G19" s="9">
        <v>4100</v>
      </c>
      <c r="H19" s="9">
        <v>5495</v>
      </c>
      <c r="I19" s="9">
        <v>6321</v>
      </c>
      <c r="J19" s="9">
        <v>4917</v>
      </c>
      <c r="K19" s="9">
        <v>5183</v>
      </c>
      <c r="L19" s="9">
        <v>4290</v>
      </c>
      <c r="M19" s="9">
        <v>7714</v>
      </c>
      <c r="N19" s="9">
        <v>6715</v>
      </c>
      <c r="O19" s="30">
        <v>7165</v>
      </c>
      <c r="P19" s="234"/>
      <c r="Q19" s="76"/>
      <c r="R19" s="76"/>
      <c r="S19" s="76"/>
      <c r="T19" s="76"/>
    </row>
    <row r="20" spans="2:34" ht="18.75" customHeight="1" x14ac:dyDescent="0.15">
      <c r="B20" s="87" t="s">
        <v>42</v>
      </c>
      <c r="C20" s="68"/>
      <c r="D20" s="29">
        <v>77</v>
      </c>
      <c r="E20" s="51">
        <v>75</v>
      </c>
      <c r="F20" s="9">
        <v>71</v>
      </c>
      <c r="G20" s="9">
        <v>67</v>
      </c>
      <c r="H20" s="9">
        <v>73</v>
      </c>
      <c r="I20" s="9">
        <v>77</v>
      </c>
      <c r="J20" s="9">
        <v>62</v>
      </c>
      <c r="K20" s="9">
        <v>60</v>
      </c>
      <c r="L20" s="9">
        <v>60</v>
      </c>
      <c r="M20" s="9">
        <v>64</v>
      </c>
      <c r="N20" s="9">
        <v>70</v>
      </c>
      <c r="O20" s="30">
        <v>80</v>
      </c>
      <c r="P20" s="234"/>
      <c r="Q20" s="76"/>
      <c r="R20" s="76"/>
      <c r="S20" s="76"/>
      <c r="T20" s="76"/>
    </row>
    <row r="21" spans="2:34" ht="18.75" customHeight="1" thickBot="1" x14ac:dyDescent="0.2">
      <c r="B21" s="86" t="s">
        <v>43</v>
      </c>
      <c r="C21" s="67"/>
      <c r="D21" s="57">
        <v>49.2</v>
      </c>
      <c r="E21" s="56">
        <v>41.1</v>
      </c>
      <c r="F21" s="54">
        <v>41.9</v>
      </c>
      <c r="G21" s="54">
        <v>45.1</v>
      </c>
      <c r="H21" s="54">
        <v>42.2</v>
      </c>
      <c r="I21" s="54">
        <v>49</v>
      </c>
      <c r="J21" s="54">
        <v>47.4</v>
      </c>
      <c r="K21" s="54">
        <v>44.2</v>
      </c>
      <c r="L21" s="54">
        <v>42.4</v>
      </c>
      <c r="M21" s="54">
        <v>44.9</v>
      </c>
      <c r="N21" s="54">
        <v>52</v>
      </c>
      <c r="O21" s="53">
        <v>45.2</v>
      </c>
      <c r="P21" s="65" t="s">
        <v>124</v>
      </c>
      <c r="Q21" s="75"/>
      <c r="R21" s="75"/>
      <c r="S21" s="75"/>
      <c r="T21" s="75"/>
    </row>
    <row r="22" spans="2:34" ht="18.75" customHeight="1" thickBot="1" x14ac:dyDescent="0.2">
      <c r="B22" s="235" t="s">
        <v>8</v>
      </c>
      <c r="C22" s="222"/>
      <c r="D22" s="235" t="s">
        <v>9</v>
      </c>
      <c r="E22" s="236"/>
      <c r="F22" s="236"/>
      <c r="G22" s="236"/>
      <c r="H22" s="236"/>
      <c r="I22" s="236"/>
      <c r="J22" s="236"/>
      <c r="K22" s="236"/>
      <c r="L22" s="236"/>
      <c r="M22" s="236"/>
      <c r="N22" s="236"/>
      <c r="O22" s="222"/>
      <c r="P22" s="50" t="s">
        <v>34</v>
      </c>
      <c r="Q22" s="77"/>
      <c r="R22" s="77"/>
      <c r="S22" s="77"/>
      <c r="T22" s="77"/>
    </row>
    <row r="23" spans="2:34" ht="18.75" customHeight="1" x14ac:dyDescent="0.15">
      <c r="B23" s="82" t="s">
        <v>28</v>
      </c>
      <c r="C23" s="88" t="s">
        <v>44</v>
      </c>
      <c r="D23" s="101">
        <f>ROUNDDOWN(D13*$P$23*(1.85-D15/100),2)</f>
        <v>0</v>
      </c>
      <c r="E23" s="96">
        <f t="shared" ref="E23:O23" si="0">ROUNDDOWN(E13*$P$23*(1.85-E15/100),2)</f>
        <v>0</v>
      </c>
      <c r="F23" s="96">
        <f>ROUNDDOWN(F13*$P$23*(1.85-F15/100),2)</f>
        <v>0</v>
      </c>
      <c r="G23" s="96">
        <f t="shared" si="0"/>
        <v>0</v>
      </c>
      <c r="H23" s="96">
        <f t="shared" si="0"/>
        <v>0</v>
      </c>
      <c r="I23" s="96">
        <f t="shared" si="0"/>
        <v>0</v>
      </c>
      <c r="J23" s="96">
        <f t="shared" si="0"/>
        <v>0</v>
      </c>
      <c r="K23" s="96">
        <f t="shared" si="0"/>
        <v>0</v>
      </c>
      <c r="L23" s="96">
        <f t="shared" si="0"/>
        <v>0</v>
      </c>
      <c r="M23" s="96">
        <f t="shared" si="0"/>
        <v>0</v>
      </c>
      <c r="N23" s="96">
        <f t="shared" si="0"/>
        <v>0</v>
      </c>
      <c r="O23" s="102">
        <f t="shared" si="0"/>
        <v>0</v>
      </c>
      <c r="P23" s="104"/>
      <c r="Q23" s="244"/>
      <c r="R23" s="244"/>
      <c r="S23" s="244"/>
      <c r="T23" s="245"/>
    </row>
    <row r="24" spans="2:34" ht="18.75" customHeight="1" x14ac:dyDescent="0.15">
      <c r="B24" s="85" t="s">
        <v>114</v>
      </c>
      <c r="C24" s="26" t="s">
        <v>26</v>
      </c>
      <c r="D24" s="97">
        <f>D17*$P$24</f>
        <v>0</v>
      </c>
      <c r="E24" s="99">
        <f t="shared" ref="E24:O24" si="1">E17*$P$24</f>
        <v>0</v>
      </c>
      <c r="F24" s="99">
        <f t="shared" si="1"/>
        <v>0</v>
      </c>
      <c r="G24" s="99">
        <f>G17*$P$24</f>
        <v>0</v>
      </c>
      <c r="H24" s="99">
        <f t="shared" ref="H24:I24" si="2">H17*$P$24</f>
        <v>0</v>
      </c>
      <c r="I24" s="99">
        <f t="shared" si="2"/>
        <v>0</v>
      </c>
      <c r="J24" s="99">
        <f t="shared" si="1"/>
        <v>0</v>
      </c>
      <c r="K24" s="99">
        <f t="shared" si="1"/>
        <v>0</v>
      </c>
      <c r="L24" s="99">
        <f t="shared" si="1"/>
        <v>0</v>
      </c>
      <c r="M24" s="99">
        <f t="shared" si="1"/>
        <v>0</v>
      </c>
      <c r="N24" s="99">
        <f t="shared" si="1"/>
        <v>0</v>
      </c>
      <c r="O24" s="100">
        <f t="shared" si="1"/>
        <v>0</v>
      </c>
      <c r="P24" s="105"/>
      <c r="Q24" s="246"/>
      <c r="R24" s="246"/>
      <c r="S24" s="246"/>
      <c r="T24" s="247"/>
    </row>
    <row r="25" spans="2:34" ht="18.75" customHeight="1" x14ac:dyDescent="0.15">
      <c r="B25" s="85" t="s">
        <v>37</v>
      </c>
      <c r="C25" s="26" t="s">
        <v>27</v>
      </c>
      <c r="D25" s="99">
        <f t="shared" ref="D25:F25" si="3">D18*$P$25</f>
        <v>0</v>
      </c>
      <c r="E25" s="99">
        <f t="shared" si="3"/>
        <v>0</v>
      </c>
      <c r="F25" s="99">
        <f t="shared" si="3"/>
        <v>0</v>
      </c>
      <c r="G25" s="99">
        <f t="shared" ref="G25:O25" si="4">G18*$P$25</f>
        <v>0</v>
      </c>
      <c r="H25" s="99">
        <f t="shared" si="4"/>
        <v>0</v>
      </c>
      <c r="I25" s="99">
        <f t="shared" si="4"/>
        <v>0</v>
      </c>
      <c r="J25" s="99">
        <f t="shared" si="4"/>
        <v>0</v>
      </c>
      <c r="K25" s="99">
        <f t="shared" si="4"/>
        <v>0</v>
      </c>
      <c r="L25" s="99">
        <f t="shared" si="4"/>
        <v>0</v>
      </c>
      <c r="M25" s="99">
        <f t="shared" si="4"/>
        <v>0</v>
      </c>
      <c r="N25" s="99">
        <f t="shared" si="4"/>
        <v>0</v>
      </c>
      <c r="O25" s="99">
        <f t="shared" si="4"/>
        <v>0</v>
      </c>
      <c r="P25" s="105"/>
      <c r="Q25" s="246"/>
      <c r="R25" s="246"/>
      <c r="S25" s="246"/>
      <c r="T25" s="247"/>
    </row>
    <row r="26" spans="2:34" ht="18.75" customHeight="1" x14ac:dyDescent="0.15">
      <c r="B26" s="85" t="s">
        <v>115</v>
      </c>
      <c r="C26" s="26" t="s">
        <v>78</v>
      </c>
      <c r="D26" s="97">
        <f t="shared" ref="D26:O26" si="5">D19*$P$26</f>
        <v>0</v>
      </c>
      <c r="E26" s="99">
        <f t="shared" si="5"/>
        <v>0</v>
      </c>
      <c r="F26" s="99">
        <f t="shared" si="5"/>
        <v>0</v>
      </c>
      <c r="G26" s="99">
        <f t="shared" si="5"/>
        <v>0</v>
      </c>
      <c r="H26" s="99">
        <f t="shared" si="5"/>
        <v>0</v>
      </c>
      <c r="I26" s="99">
        <f t="shared" si="5"/>
        <v>0</v>
      </c>
      <c r="J26" s="99">
        <f t="shared" si="5"/>
        <v>0</v>
      </c>
      <c r="K26" s="99">
        <f t="shared" si="5"/>
        <v>0</v>
      </c>
      <c r="L26" s="99">
        <f t="shared" si="5"/>
        <v>0</v>
      </c>
      <c r="M26" s="99">
        <f t="shared" si="5"/>
        <v>0</v>
      </c>
      <c r="N26" s="99">
        <f t="shared" si="5"/>
        <v>0</v>
      </c>
      <c r="O26" s="100">
        <f t="shared" si="5"/>
        <v>0</v>
      </c>
      <c r="P26" s="105"/>
      <c r="Q26" s="246"/>
      <c r="R26" s="246"/>
      <c r="S26" s="246"/>
      <c r="T26" s="247"/>
      <c r="W26" s="13"/>
      <c r="X26" s="13"/>
      <c r="Y26" s="129" t="str">
        <f>Y9</f>
        <v>水質検査センター</v>
      </c>
    </row>
    <row r="27" spans="2:34" ht="18.75" customHeight="1" thickBot="1" x14ac:dyDescent="0.2">
      <c r="B27" s="159" t="s">
        <v>111</v>
      </c>
      <c r="C27" s="160" t="s">
        <v>79</v>
      </c>
      <c r="D27" s="161">
        <f t="shared" ref="D27:O27" si="6">D13*$P27</f>
        <v>0</v>
      </c>
      <c r="E27" s="162">
        <f t="shared" si="6"/>
        <v>0</v>
      </c>
      <c r="F27" s="163">
        <f t="shared" si="6"/>
        <v>0</v>
      </c>
      <c r="G27" s="163">
        <f t="shared" si="6"/>
        <v>0</v>
      </c>
      <c r="H27" s="163">
        <f t="shared" si="6"/>
        <v>0</v>
      </c>
      <c r="I27" s="163">
        <f t="shared" si="6"/>
        <v>0</v>
      </c>
      <c r="J27" s="163">
        <f t="shared" si="6"/>
        <v>0</v>
      </c>
      <c r="K27" s="163">
        <f t="shared" si="6"/>
        <v>0</v>
      </c>
      <c r="L27" s="163">
        <f t="shared" si="6"/>
        <v>0</v>
      </c>
      <c r="M27" s="163">
        <f t="shared" si="6"/>
        <v>0</v>
      </c>
      <c r="N27" s="163">
        <f t="shared" si="6"/>
        <v>0</v>
      </c>
      <c r="O27" s="166">
        <f t="shared" si="6"/>
        <v>0</v>
      </c>
      <c r="P27" s="164"/>
      <c r="Q27" s="246"/>
      <c r="R27" s="246"/>
      <c r="S27" s="246"/>
      <c r="T27" s="248"/>
      <c r="W27" s="13"/>
      <c r="X27" s="13"/>
      <c r="Y27" s="129"/>
      <c r="Z27" s="13"/>
      <c r="AA27" s="13"/>
      <c r="AB27" s="13"/>
      <c r="AC27" s="13"/>
      <c r="AD27" s="13"/>
      <c r="AE27" s="13"/>
      <c r="AF27" s="13"/>
      <c r="AG27" s="13"/>
      <c r="AH27" s="13"/>
    </row>
    <row r="28" spans="2:34" ht="18.75" customHeight="1" thickBot="1" x14ac:dyDescent="0.2">
      <c r="B28" s="155" t="s">
        <v>29</v>
      </c>
      <c r="C28" s="156" t="s">
        <v>80</v>
      </c>
      <c r="D28" s="157">
        <f t="shared" ref="D28:O28" si="7">INT(SUM(D23:D26)-D27)</f>
        <v>0</v>
      </c>
      <c r="E28" s="157">
        <f t="shared" si="7"/>
        <v>0</v>
      </c>
      <c r="F28" s="158">
        <f t="shared" si="7"/>
        <v>0</v>
      </c>
      <c r="G28" s="158">
        <f t="shared" si="7"/>
        <v>0</v>
      </c>
      <c r="H28" s="158">
        <f t="shared" si="7"/>
        <v>0</v>
      </c>
      <c r="I28" s="158">
        <f t="shared" si="7"/>
        <v>0</v>
      </c>
      <c r="J28" s="158">
        <f t="shared" si="7"/>
        <v>0</v>
      </c>
      <c r="K28" s="158">
        <f t="shared" si="7"/>
        <v>0</v>
      </c>
      <c r="L28" s="158">
        <f t="shared" si="7"/>
        <v>0</v>
      </c>
      <c r="M28" s="158">
        <f t="shared" si="7"/>
        <v>0</v>
      </c>
      <c r="N28" s="158">
        <f t="shared" si="7"/>
        <v>0</v>
      </c>
      <c r="O28" s="158">
        <f t="shared" si="7"/>
        <v>0</v>
      </c>
      <c r="P28" s="91">
        <f>SUM(D28:O28)</f>
        <v>0</v>
      </c>
      <c r="Q28" s="197"/>
      <c r="R28" s="197"/>
      <c r="S28" s="197"/>
      <c r="T28" s="78"/>
      <c r="U28" s="218" t="s">
        <v>56</v>
      </c>
      <c r="V28" s="219"/>
      <c r="W28" s="219"/>
      <c r="X28" s="219"/>
      <c r="Y28" s="220"/>
      <c r="Z28" s="13"/>
      <c r="AA28" s="13"/>
      <c r="AB28" s="13"/>
      <c r="AC28" s="13"/>
      <c r="AD28" s="13"/>
      <c r="AE28" s="13"/>
      <c r="AF28" s="13"/>
      <c r="AG28" s="13"/>
      <c r="AH28" s="13"/>
    </row>
    <row r="29" spans="2:34" s="16" customFormat="1" ht="21" customHeight="1" x14ac:dyDescent="0.15">
      <c r="B29" s="17"/>
      <c r="C29" s="90" t="s">
        <v>35</v>
      </c>
      <c r="D29" s="17"/>
      <c r="E29" s="17"/>
      <c r="F29" s="17"/>
      <c r="G29" s="17"/>
      <c r="H29" s="17"/>
      <c r="I29" s="17"/>
      <c r="J29" s="17"/>
      <c r="K29" s="17"/>
      <c r="L29" s="17"/>
      <c r="M29" s="17"/>
      <c r="N29" s="17"/>
      <c r="O29" s="33" t="s">
        <v>45</v>
      </c>
      <c r="P29" s="92">
        <f>SUM(D28:I28)</f>
        <v>0</v>
      </c>
      <c r="Q29" s="92"/>
      <c r="R29" s="92"/>
      <c r="S29" s="92"/>
      <c r="T29" s="59"/>
      <c r="U29" s="124">
        <f>P28*2+P29</f>
        <v>0</v>
      </c>
      <c r="V29" s="125" t="s">
        <v>65</v>
      </c>
      <c r="W29" s="128" t="s">
        <v>66</v>
      </c>
      <c r="X29" s="126"/>
      <c r="Y29" s="127"/>
    </row>
    <row r="30" spans="2:34" s="16" customFormat="1" ht="18.75" customHeight="1" thickBot="1" x14ac:dyDescent="0.2">
      <c r="B30" s="130">
        <v>2</v>
      </c>
      <c r="C30" s="89"/>
      <c r="D30" s="17"/>
      <c r="E30" s="17"/>
      <c r="F30" s="17"/>
      <c r="G30" s="17"/>
      <c r="H30" s="17"/>
      <c r="I30" s="17"/>
      <c r="J30" s="17"/>
      <c r="K30" s="17"/>
      <c r="L30" s="17"/>
      <c r="M30" s="17"/>
      <c r="N30" s="17"/>
      <c r="O30" s="33"/>
      <c r="P30" s="59"/>
      <c r="Q30" s="59"/>
      <c r="R30" s="59"/>
      <c r="S30" s="59"/>
      <c r="T30" s="59"/>
      <c r="U30" s="15"/>
    </row>
    <row r="31" spans="2:34" s="16" customFormat="1" ht="21" customHeight="1" x14ac:dyDescent="0.15">
      <c r="B31" s="227" t="s">
        <v>62</v>
      </c>
      <c r="C31" s="55" t="s">
        <v>125</v>
      </c>
      <c r="D31" s="40"/>
      <c r="E31" s="40"/>
      <c r="F31" s="40"/>
      <c r="G31" s="44"/>
      <c r="H31" s="45" t="s">
        <v>39</v>
      </c>
      <c r="I31" s="229">
        <v>99</v>
      </c>
      <c r="J31" s="229"/>
      <c r="K31" s="230" t="s">
        <v>41</v>
      </c>
      <c r="L31" s="230"/>
      <c r="M31" s="46" t="s">
        <v>119</v>
      </c>
      <c r="N31" s="40"/>
      <c r="O31" s="45" t="s">
        <v>86</v>
      </c>
      <c r="P31" s="178" t="s">
        <v>126</v>
      </c>
      <c r="Q31" s="194"/>
      <c r="R31" s="194"/>
      <c r="S31" s="194"/>
      <c r="T31" s="70"/>
      <c r="U31" s="15"/>
    </row>
    <row r="32" spans="2:34" s="16" customFormat="1" ht="27.75" customHeight="1" thickBot="1" x14ac:dyDescent="0.2">
      <c r="B32" s="228"/>
      <c r="C32" s="49"/>
      <c r="D32" s="58"/>
      <c r="E32" s="41"/>
      <c r="F32" s="41"/>
      <c r="G32" s="47"/>
      <c r="H32" s="42" t="s">
        <v>38</v>
      </c>
      <c r="I32" s="231">
        <v>175</v>
      </c>
      <c r="J32" s="231"/>
      <c r="K32" s="232" t="s">
        <v>40</v>
      </c>
      <c r="L32" s="232"/>
      <c r="M32" s="136" t="s">
        <v>119</v>
      </c>
      <c r="N32" s="41"/>
      <c r="O32" s="41"/>
      <c r="P32" s="43"/>
      <c r="Q32" s="39"/>
      <c r="R32" s="39"/>
      <c r="S32" s="39"/>
      <c r="T32" s="39"/>
      <c r="U32" s="15"/>
      <c r="Y32" s="121" t="str">
        <f>B31</f>
        <v>水道記念館</v>
      </c>
    </row>
    <row r="33" spans="2:25" ht="18.75" customHeight="1" x14ac:dyDescent="0.15">
      <c r="B33" s="216" t="s">
        <v>1</v>
      </c>
      <c r="C33" s="216" t="s">
        <v>2</v>
      </c>
      <c r="D33" s="209" t="s">
        <v>10</v>
      </c>
      <c r="E33" s="210"/>
      <c r="F33" s="210"/>
      <c r="G33" s="210"/>
      <c r="H33" s="210"/>
      <c r="I33" s="210"/>
      <c r="J33" s="211" t="s">
        <v>87</v>
      </c>
      <c r="K33" s="210"/>
      <c r="L33" s="210"/>
      <c r="M33" s="211" t="s">
        <v>88</v>
      </c>
      <c r="N33" s="210"/>
      <c r="O33" s="223"/>
      <c r="P33" s="216" t="s">
        <v>23</v>
      </c>
      <c r="Q33" s="73"/>
      <c r="R33" s="73"/>
      <c r="S33" s="73"/>
      <c r="T33" s="73"/>
      <c r="U33" s="218" t="s">
        <v>56</v>
      </c>
      <c r="V33" s="219"/>
      <c r="W33" s="219"/>
      <c r="X33" s="219"/>
      <c r="Y33" s="220"/>
    </row>
    <row r="34" spans="2:25" ht="18.75" customHeight="1" thickBot="1" x14ac:dyDescent="0.2">
      <c r="B34" s="217"/>
      <c r="C34" s="217"/>
      <c r="D34" s="23" t="s">
        <v>11</v>
      </c>
      <c r="E34" s="23" t="s">
        <v>12</v>
      </c>
      <c r="F34" s="23" t="s">
        <v>13</v>
      </c>
      <c r="G34" s="22" t="s">
        <v>14</v>
      </c>
      <c r="H34" s="22" t="s">
        <v>15</v>
      </c>
      <c r="I34" s="22" t="s">
        <v>16</v>
      </c>
      <c r="J34" s="23" t="s">
        <v>17</v>
      </c>
      <c r="K34" s="23" t="s">
        <v>18</v>
      </c>
      <c r="L34" s="23" t="s">
        <v>19</v>
      </c>
      <c r="M34" s="25" t="s">
        <v>20</v>
      </c>
      <c r="N34" s="25" t="s">
        <v>21</v>
      </c>
      <c r="O34" s="25" t="s">
        <v>22</v>
      </c>
      <c r="P34" s="217"/>
      <c r="Q34" s="73"/>
      <c r="R34" s="73"/>
      <c r="S34" s="73"/>
      <c r="T34" s="19"/>
      <c r="U34" s="116" t="s">
        <v>57</v>
      </c>
      <c r="V34" s="119" t="s">
        <v>58</v>
      </c>
      <c r="W34" s="123"/>
      <c r="X34" s="122"/>
      <c r="Y34" s="109"/>
    </row>
    <row r="35" spans="2:25" ht="18.75" customHeight="1" x14ac:dyDescent="0.15">
      <c r="B35" s="82" t="s">
        <v>30</v>
      </c>
      <c r="C35" s="20" t="s">
        <v>4</v>
      </c>
      <c r="D35" s="3">
        <v>1968</v>
      </c>
      <c r="E35" s="3">
        <v>1627</v>
      </c>
      <c r="F35" s="3">
        <v>3418</v>
      </c>
      <c r="G35" s="3">
        <v>3517</v>
      </c>
      <c r="H35" s="3">
        <v>4358</v>
      </c>
      <c r="I35" s="3">
        <v>8942</v>
      </c>
      <c r="J35" s="3">
        <v>4793</v>
      </c>
      <c r="K35" s="3">
        <v>5011</v>
      </c>
      <c r="L35" s="3">
        <v>7470</v>
      </c>
      <c r="M35" s="3">
        <v>1173</v>
      </c>
      <c r="N35" s="3">
        <v>1238</v>
      </c>
      <c r="O35" s="3">
        <v>1234</v>
      </c>
      <c r="P35" s="24" t="s">
        <v>127</v>
      </c>
      <c r="Q35" s="74"/>
      <c r="R35" s="74"/>
      <c r="S35" s="74"/>
      <c r="T35" s="74"/>
      <c r="U35" s="117">
        <f>SUM(D35:O35)</f>
        <v>44749</v>
      </c>
      <c r="V35" s="120" t="s">
        <v>49</v>
      </c>
      <c r="W35" s="114"/>
      <c r="X35" s="112"/>
      <c r="Y35" s="110"/>
    </row>
    <row r="36" spans="2:25" ht="18.75" customHeight="1" x14ac:dyDescent="0.15">
      <c r="B36" s="83" t="s">
        <v>52</v>
      </c>
      <c r="C36" s="21" t="s">
        <v>5</v>
      </c>
      <c r="D36" s="6">
        <v>99</v>
      </c>
      <c r="E36" s="6">
        <v>99</v>
      </c>
      <c r="F36" s="7">
        <v>99</v>
      </c>
      <c r="G36" s="7">
        <v>99</v>
      </c>
      <c r="H36" s="7">
        <v>99</v>
      </c>
      <c r="I36" s="7">
        <v>99</v>
      </c>
      <c r="J36" s="7">
        <v>99</v>
      </c>
      <c r="K36" s="7">
        <v>99</v>
      </c>
      <c r="L36" s="7">
        <v>99</v>
      </c>
      <c r="M36" s="7">
        <v>99</v>
      </c>
      <c r="N36" s="7">
        <v>99</v>
      </c>
      <c r="O36" s="7">
        <v>99</v>
      </c>
      <c r="P36" s="48"/>
      <c r="Q36" s="74"/>
      <c r="R36" s="74"/>
      <c r="S36" s="74"/>
      <c r="T36" s="74"/>
      <c r="U36" s="118">
        <f>SUM(D35:I35)</f>
        <v>23830</v>
      </c>
      <c r="V36" s="120" t="s">
        <v>50</v>
      </c>
      <c r="W36" s="114"/>
      <c r="X36" s="112"/>
      <c r="Y36" s="110"/>
    </row>
    <row r="37" spans="2:25" ht="18.75" customHeight="1" x14ac:dyDescent="0.15">
      <c r="B37" s="84" t="s">
        <v>55</v>
      </c>
      <c r="C37" s="66"/>
      <c r="D37" s="131">
        <v>97</v>
      </c>
      <c r="E37" s="63">
        <v>97</v>
      </c>
      <c r="F37" s="63">
        <v>97</v>
      </c>
      <c r="G37" s="63">
        <v>97</v>
      </c>
      <c r="H37" s="63">
        <v>97</v>
      </c>
      <c r="I37" s="63">
        <v>97</v>
      </c>
      <c r="J37" s="63">
        <v>99</v>
      </c>
      <c r="K37" s="63">
        <v>99</v>
      </c>
      <c r="L37" s="63">
        <v>98</v>
      </c>
      <c r="M37" s="63">
        <v>98</v>
      </c>
      <c r="N37" s="63">
        <v>98</v>
      </c>
      <c r="O37" s="132">
        <v>98</v>
      </c>
      <c r="P37" s="48" t="s">
        <v>128</v>
      </c>
      <c r="Q37" s="74"/>
      <c r="R37" s="74"/>
      <c r="S37" s="74"/>
      <c r="T37" s="74"/>
      <c r="U37" s="117">
        <f>U35*2+U36</f>
        <v>113328</v>
      </c>
      <c r="V37" s="120" t="s">
        <v>64</v>
      </c>
      <c r="W37" s="114"/>
      <c r="X37" s="112"/>
      <c r="Y37" s="110"/>
    </row>
    <row r="38" spans="2:25" ht="18.75" customHeight="1" x14ac:dyDescent="0.15">
      <c r="B38" s="85" t="s">
        <v>53</v>
      </c>
      <c r="C38" s="52" t="s">
        <v>6</v>
      </c>
      <c r="D38" s="131">
        <v>100</v>
      </c>
      <c r="E38" s="63">
        <v>100</v>
      </c>
      <c r="F38" s="63">
        <v>100</v>
      </c>
      <c r="G38" s="63">
        <v>100</v>
      </c>
      <c r="H38" s="63">
        <v>100</v>
      </c>
      <c r="I38" s="63">
        <v>100</v>
      </c>
      <c r="J38" s="63">
        <v>100</v>
      </c>
      <c r="K38" s="63">
        <v>100</v>
      </c>
      <c r="L38" s="63">
        <v>100</v>
      </c>
      <c r="M38" s="63">
        <v>100</v>
      </c>
      <c r="N38" s="63">
        <v>100</v>
      </c>
      <c r="O38" s="132">
        <v>100</v>
      </c>
      <c r="P38" s="64"/>
      <c r="Q38" s="75"/>
      <c r="R38" s="75"/>
      <c r="S38" s="75"/>
      <c r="T38" s="75"/>
      <c r="U38" s="107"/>
      <c r="V38" s="108"/>
      <c r="W38" s="115"/>
      <c r="X38" s="113"/>
      <c r="Y38" s="111"/>
    </row>
    <row r="39" spans="2:25" ht="18.75" customHeight="1" thickBot="1" x14ac:dyDescent="0.2">
      <c r="B39" s="86" t="s">
        <v>54</v>
      </c>
      <c r="C39" s="67"/>
      <c r="D39" s="131">
        <v>100</v>
      </c>
      <c r="E39" s="63">
        <v>100</v>
      </c>
      <c r="F39" s="63">
        <v>100</v>
      </c>
      <c r="G39" s="63">
        <v>100</v>
      </c>
      <c r="H39" s="63">
        <v>100</v>
      </c>
      <c r="I39" s="63">
        <v>100</v>
      </c>
      <c r="J39" s="63">
        <v>100</v>
      </c>
      <c r="K39" s="63">
        <v>100</v>
      </c>
      <c r="L39" s="63">
        <v>100</v>
      </c>
      <c r="M39" s="63">
        <v>100</v>
      </c>
      <c r="N39" s="63">
        <v>100</v>
      </c>
      <c r="O39" s="132">
        <v>100</v>
      </c>
      <c r="P39" s="62" t="s">
        <v>123</v>
      </c>
      <c r="Q39" s="75"/>
      <c r="R39" s="75"/>
      <c r="S39" s="75"/>
      <c r="T39" s="75"/>
      <c r="U39" s="5"/>
      <c r="V39" s="36"/>
      <c r="Y39" s="103"/>
    </row>
    <row r="40" spans="2:25" ht="18.75" customHeight="1" x14ac:dyDescent="0.15">
      <c r="B40" s="82" t="s">
        <v>112</v>
      </c>
      <c r="C40" s="20" t="s">
        <v>7</v>
      </c>
      <c r="D40" s="133">
        <v>1581</v>
      </c>
      <c r="E40" s="3">
        <v>929</v>
      </c>
      <c r="F40" s="4">
        <v>2313</v>
      </c>
      <c r="G40" s="4">
        <v>1889</v>
      </c>
      <c r="H40" s="4">
        <v>0</v>
      </c>
      <c r="I40" s="4">
        <v>0</v>
      </c>
      <c r="J40" s="4">
        <v>754</v>
      </c>
      <c r="K40" s="4">
        <v>2912</v>
      </c>
      <c r="L40" s="4">
        <v>5230</v>
      </c>
      <c r="M40" s="4">
        <v>669</v>
      </c>
      <c r="N40" s="4">
        <v>923</v>
      </c>
      <c r="O40" s="134">
        <v>850</v>
      </c>
      <c r="P40" s="233"/>
      <c r="Q40" s="76"/>
      <c r="R40" s="76"/>
      <c r="S40" s="76"/>
      <c r="T40" s="76"/>
    </row>
    <row r="41" spans="2:25" ht="18.75" customHeight="1" x14ac:dyDescent="0.15">
      <c r="B41" s="83" t="s">
        <v>77</v>
      </c>
      <c r="C41" s="21" t="s">
        <v>24</v>
      </c>
      <c r="D41" s="27">
        <v>0</v>
      </c>
      <c r="E41" s="10">
        <v>0</v>
      </c>
      <c r="F41" s="11">
        <v>0</v>
      </c>
      <c r="G41" s="11">
        <v>560</v>
      </c>
      <c r="H41" s="9">
        <v>2974</v>
      </c>
      <c r="I41" s="9">
        <v>5296</v>
      </c>
      <c r="J41" s="9">
        <v>2004</v>
      </c>
      <c r="K41" s="11">
        <v>0</v>
      </c>
      <c r="L41" s="11">
        <v>0</v>
      </c>
      <c r="M41" s="11">
        <v>0</v>
      </c>
      <c r="N41" s="11">
        <v>0</v>
      </c>
      <c r="O41" s="28">
        <v>0</v>
      </c>
      <c r="P41" s="234"/>
      <c r="Q41" s="76"/>
      <c r="R41" s="76"/>
      <c r="S41" s="76"/>
      <c r="T41" s="76"/>
    </row>
    <row r="42" spans="2:25" ht="18.75" customHeight="1" x14ac:dyDescent="0.15">
      <c r="B42" s="85" t="s">
        <v>113</v>
      </c>
      <c r="C42" s="52" t="s">
        <v>25</v>
      </c>
      <c r="D42" s="29">
        <v>387</v>
      </c>
      <c r="E42" s="51">
        <v>698</v>
      </c>
      <c r="F42" s="9">
        <v>1105</v>
      </c>
      <c r="G42" s="9">
        <v>1068</v>
      </c>
      <c r="H42" s="9">
        <v>1384</v>
      </c>
      <c r="I42" s="9">
        <v>3646</v>
      </c>
      <c r="J42" s="9">
        <v>2035</v>
      </c>
      <c r="K42" s="9">
        <v>2099</v>
      </c>
      <c r="L42" s="9">
        <v>2240</v>
      </c>
      <c r="M42" s="9">
        <v>504</v>
      </c>
      <c r="N42" s="9">
        <v>315</v>
      </c>
      <c r="O42" s="30">
        <v>384</v>
      </c>
      <c r="P42" s="234"/>
      <c r="Q42" s="76"/>
      <c r="R42" s="76"/>
      <c r="S42" s="76"/>
      <c r="T42" s="76"/>
    </row>
    <row r="43" spans="2:25" ht="18.75" customHeight="1" x14ac:dyDescent="0.15">
      <c r="B43" s="87" t="s">
        <v>42</v>
      </c>
      <c r="C43" s="68"/>
      <c r="D43" s="29">
        <v>83</v>
      </c>
      <c r="E43" s="51">
        <v>43</v>
      </c>
      <c r="F43" s="9">
        <v>48</v>
      </c>
      <c r="G43" s="9">
        <v>37</v>
      </c>
      <c r="H43" s="9">
        <v>48</v>
      </c>
      <c r="I43" s="9">
        <v>72</v>
      </c>
      <c r="J43" s="9">
        <v>67</v>
      </c>
      <c r="K43" s="9">
        <v>64</v>
      </c>
      <c r="L43" s="9">
        <v>97</v>
      </c>
      <c r="M43" s="9">
        <v>34</v>
      </c>
      <c r="N43" s="9">
        <v>71</v>
      </c>
      <c r="O43" s="30">
        <v>70</v>
      </c>
      <c r="P43" s="234"/>
      <c r="Q43" s="76"/>
      <c r="R43" s="76"/>
      <c r="S43" s="76"/>
      <c r="T43" s="76"/>
    </row>
    <row r="44" spans="2:25" ht="18.75" customHeight="1" thickBot="1" x14ac:dyDescent="0.2">
      <c r="B44" s="86" t="s">
        <v>43</v>
      </c>
      <c r="C44" s="67"/>
      <c r="D44" s="57">
        <v>3.3</v>
      </c>
      <c r="E44" s="56">
        <v>5.3</v>
      </c>
      <c r="F44" s="54">
        <v>9.9</v>
      </c>
      <c r="G44" s="54">
        <v>13.2</v>
      </c>
      <c r="H44" s="54">
        <v>12.6</v>
      </c>
      <c r="I44" s="54">
        <v>17.2</v>
      </c>
      <c r="J44" s="54">
        <v>9.9</v>
      </c>
      <c r="K44" s="54">
        <v>10.9</v>
      </c>
      <c r="L44" s="54">
        <v>10.7</v>
      </c>
      <c r="M44" s="54">
        <v>4.8</v>
      </c>
      <c r="N44" s="54">
        <v>2.4</v>
      </c>
      <c r="O44" s="53">
        <v>2.4</v>
      </c>
      <c r="P44" s="62" t="s">
        <v>129</v>
      </c>
      <c r="Q44" s="75"/>
      <c r="R44" s="75"/>
      <c r="S44" s="75"/>
      <c r="T44" s="75"/>
    </row>
    <row r="45" spans="2:25" ht="18.75" customHeight="1" thickBot="1" x14ac:dyDescent="0.2">
      <c r="B45" s="235" t="s">
        <v>8</v>
      </c>
      <c r="C45" s="222"/>
      <c r="D45" s="235" t="s">
        <v>9</v>
      </c>
      <c r="E45" s="236"/>
      <c r="F45" s="236"/>
      <c r="G45" s="236"/>
      <c r="H45" s="236"/>
      <c r="I45" s="236"/>
      <c r="J45" s="236"/>
      <c r="K45" s="236"/>
      <c r="L45" s="236"/>
      <c r="M45" s="236"/>
      <c r="N45" s="236"/>
      <c r="O45" s="222"/>
      <c r="P45" s="50" t="s">
        <v>34</v>
      </c>
      <c r="Q45" s="77"/>
      <c r="R45" s="77"/>
      <c r="S45" s="77"/>
      <c r="T45" s="77"/>
    </row>
    <row r="46" spans="2:25" ht="18.75" customHeight="1" x14ac:dyDescent="0.15">
      <c r="B46" s="82" t="s">
        <v>28</v>
      </c>
      <c r="C46" s="88" t="s">
        <v>36</v>
      </c>
      <c r="D46" s="101">
        <f>ROUNDDOWN(D36*$P$46*(1.85-D38/100),2)</f>
        <v>0</v>
      </c>
      <c r="E46" s="96">
        <f t="shared" ref="E46:O46" si="8">ROUNDDOWN(E36*$P$46*(1.85-E38/100),2)</f>
        <v>0</v>
      </c>
      <c r="F46" s="96">
        <f t="shared" si="8"/>
        <v>0</v>
      </c>
      <c r="G46" s="96">
        <f t="shared" si="8"/>
        <v>0</v>
      </c>
      <c r="H46" s="96">
        <f t="shared" si="8"/>
        <v>0</v>
      </c>
      <c r="I46" s="96">
        <f t="shared" si="8"/>
        <v>0</v>
      </c>
      <c r="J46" s="96">
        <f t="shared" si="8"/>
        <v>0</v>
      </c>
      <c r="K46" s="96">
        <f t="shared" si="8"/>
        <v>0</v>
      </c>
      <c r="L46" s="96">
        <f t="shared" si="8"/>
        <v>0</v>
      </c>
      <c r="M46" s="96">
        <f t="shared" si="8"/>
        <v>0</v>
      </c>
      <c r="N46" s="96">
        <f t="shared" si="8"/>
        <v>0</v>
      </c>
      <c r="O46" s="102">
        <f t="shared" si="8"/>
        <v>0</v>
      </c>
      <c r="P46" s="104"/>
      <c r="Q46" s="244"/>
      <c r="R46" s="244"/>
      <c r="S46" s="244"/>
      <c r="T46" s="245"/>
    </row>
    <row r="47" spans="2:25" ht="18.75" customHeight="1" x14ac:dyDescent="0.15">
      <c r="B47" s="85" t="s">
        <v>114</v>
      </c>
      <c r="C47" s="26" t="s">
        <v>26</v>
      </c>
      <c r="D47" s="97">
        <f>D40*$P$47</f>
        <v>0</v>
      </c>
      <c r="E47" s="99">
        <f t="shared" ref="E47:O47" si="9">E40*$P$47</f>
        <v>0</v>
      </c>
      <c r="F47" s="99">
        <f t="shared" si="9"/>
        <v>0</v>
      </c>
      <c r="G47" s="99">
        <f t="shared" si="9"/>
        <v>0</v>
      </c>
      <c r="H47" s="99">
        <f t="shared" si="9"/>
        <v>0</v>
      </c>
      <c r="I47" s="99">
        <f t="shared" si="9"/>
        <v>0</v>
      </c>
      <c r="J47" s="99">
        <f t="shared" si="9"/>
        <v>0</v>
      </c>
      <c r="K47" s="99">
        <f t="shared" si="9"/>
        <v>0</v>
      </c>
      <c r="L47" s="99">
        <f t="shared" si="9"/>
        <v>0</v>
      </c>
      <c r="M47" s="99">
        <f t="shared" si="9"/>
        <v>0</v>
      </c>
      <c r="N47" s="99">
        <f t="shared" si="9"/>
        <v>0</v>
      </c>
      <c r="O47" s="100">
        <f t="shared" si="9"/>
        <v>0</v>
      </c>
      <c r="P47" s="105"/>
      <c r="Q47" s="246"/>
      <c r="R47" s="246"/>
      <c r="S47" s="246"/>
      <c r="T47" s="247"/>
    </row>
    <row r="48" spans="2:25" ht="18.75" customHeight="1" x14ac:dyDescent="0.15">
      <c r="B48" s="85" t="s">
        <v>37</v>
      </c>
      <c r="C48" s="26" t="s">
        <v>27</v>
      </c>
      <c r="D48" s="99">
        <f>D41*$P$48</f>
        <v>0</v>
      </c>
      <c r="E48" s="99">
        <f t="shared" ref="E48:F48" si="10">E41*$P$48</f>
        <v>0</v>
      </c>
      <c r="F48" s="99">
        <f t="shared" si="10"/>
        <v>0</v>
      </c>
      <c r="G48" s="99">
        <f>G41*$P$48</f>
        <v>0</v>
      </c>
      <c r="H48" s="99">
        <f t="shared" ref="H48:O48" si="11">H41*$P$48</f>
        <v>0</v>
      </c>
      <c r="I48" s="99">
        <f t="shared" si="11"/>
        <v>0</v>
      </c>
      <c r="J48" s="99">
        <f t="shared" si="11"/>
        <v>0</v>
      </c>
      <c r="K48" s="99">
        <f t="shared" si="11"/>
        <v>0</v>
      </c>
      <c r="L48" s="99">
        <f t="shared" si="11"/>
        <v>0</v>
      </c>
      <c r="M48" s="99">
        <f t="shared" si="11"/>
        <v>0</v>
      </c>
      <c r="N48" s="99">
        <f t="shared" si="11"/>
        <v>0</v>
      </c>
      <c r="O48" s="99">
        <f t="shared" si="11"/>
        <v>0</v>
      </c>
      <c r="P48" s="105"/>
      <c r="Q48" s="246"/>
      <c r="R48" s="246"/>
      <c r="S48" s="246"/>
      <c r="T48" s="247"/>
    </row>
    <row r="49" spans="2:34" ht="18.75" customHeight="1" x14ac:dyDescent="0.15">
      <c r="B49" s="85" t="s">
        <v>115</v>
      </c>
      <c r="C49" s="26" t="s">
        <v>78</v>
      </c>
      <c r="D49" s="169">
        <f>D42*$P$49</f>
        <v>0</v>
      </c>
      <c r="E49" s="99">
        <f t="shared" ref="E49:O49" si="12">E42*$P$49</f>
        <v>0</v>
      </c>
      <c r="F49" s="99">
        <f t="shared" si="12"/>
        <v>0</v>
      </c>
      <c r="G49" s="99">
        <f t="shared" si="12"/>
        <v>0</v>
      </c>
      <c r="H49" s="99">
        <f t="shared" si="12"/>
        <v>0</v>
      </c>
      <c r="I49" s="99">
        <f t="shared" si="12"/>
        <v>0</v>
      </c>
      <c r="J49" s="99">
        <f t="shared" si="12"/>
        <v>0</v>
      </c>
      <c r="K49" s="99">
        <f t="shared" si="12"/>
        <v>0</v>
      </c>
      <c r="L49" s="99">
        <f t="shared" si="12"/>
        <v>0</v>
      </c>
      <c r="M49" s="99">
        <f t="shared" si="12"/>
        <v>0</v>
      </c>
      <c r="N49" s="98">
        <f t="shared" si="12"/>
        <v>0</v>
      </c>
      <c r="O49" s="98">
        <f t="shared" si="12"/>
        <v>0</v>
      </c>
      <c r="P49" s="105"/>
      <c r="Q49" s="246"/>
      <c r="R49" s="246"/>
      <c r="S49" s="246"/>
      <c r="T49" s="247"/>
      <c r="W49" s="13"/>
      <c r="X49" s="13"/>
      <c r="Y49" s="129" t="str">
        <f>Y32</f>
        <v>水道記念館</v>
      </c>
    </row>
    <row r="50" spans="2:34" ht="18.75" customHeight="1" thickBot="1" x14ac:dyDescent="0.2">
      <c r="B50" s="159" t="s">
        <v>111</v>
      </c>
      <c r="C50" s="160" t="s">
        <v>79</v>
      </c>
      <c r="D50" s="161">
        <f>D36*$P50</f>
        <v>0</v>
      </c>
      <c r="E50" s="162">
        <f t="shared" ref="E50:O50" si="13">E36*$P50</f>
        <v>0</v>
      </c>
      <c r="F50" s="163">
        <f t="shared" si="13"/>
        <v>0</v>
      </c>
      <c r="G50" s="163">
        <f t="shared" si="13"/>
        <v>0</v>
      </c>
      <c r="H50" s="163">
        <f t="shared" si="13"/>
        <v>0</v>
      </c>
      <c r="I50" s="163">
        <f t="shared" si="13"/>
        <v>0</v>
      </c>
      <c r="J50" s="163">
        <f t="shared" si="13"/>
        <v>0</v>
      </c>
      <c r="K50" s="163">
        <f t="shared" si="13"/>
        <v>0</v>
      </c>
      <c r="L50" s="163">
        <f t="shared" si="13"/>
        <v>0</v>
      </c>
      <c r="M50" s="163">
        <f t="shared" si="13"/>
        <v>0</v>
      </c>
      <c r="N50" s="163">
        <f t="shared" si="13"/>
        <v>0</v>
      </c>
      <c r="O50" s="166">
        <f t="shared" si="13"/>
        <v>0</v>
      </c>
      <c r="P50" s="164"/>
      <c r="Q50" s="246"/>
      <c r="R50" s="246"/>
      <c r="S50" s="246"/>
      <c r="T50" s="248"/>
      <c r="W50" s="13"/>
      <c r="X50" s="13"/>
      <c r="Y50" s="129"/>
      <c r="Z50" s="13"/>
      <c r="AA50" s="13"/>
      <c r="AB50" s="13"/>
      <c r="AC50" s="13"/>
      <c r="AD50" s="13"/>
      <c r="AE50" s="13"/>
      <c r="AF50" s="13"/>
      <c r="AG50" s="13"/>
      <c r="AH50" s="13"/>
    </row>
    <row r="51" spans="2:34" ht="18.75" customHeight="1" thickBot="1" x14ac:dyDescent="0.2">
      <c r="B51" s="155" t="s">
        <v>29</v>
      </c>
      <c r="C51" s="156" t="s">
        <v>80</v>
      </c>
      <c r="D51" s="157">
        <f t="shared" ref="D51:O51" si="14">INT(SUM(D46:D49)-D50)</f>
        <v>0</v>
      </c>
      <c r="E51" s="157">
        <f t="shared" si="14"/>
        <v>0</v>
      </c>
      <c r="F51" s="158">
        <f t="shared" si="14"/>
        <v>0</v>
      </c>
      <c r="G51" s="158">
        <f t="shared" si="14"/>
        <v>0</v>
      </c>
      <c r="H51" s="158">
        <f t="shared" si="14"/>
        <v>0</v>
      </c>
      <c r="I51" s="158">
        <f t="shared" si="14"/>
        <v>0</v>
      </c>
      <c r="J51" s="158">
        <f t="shared" si="14"/>
        <v>0</v>
      </c>
      <c r="K51" s="158">
        <f t="shared" si="14"/>
        <v>0</v>
      </c>
      <c r="L51" s="158">
        <f t="shared" si="14"/>
        <v>0</v>
      </c>
      <c r="M51" s="158">
        <f t="shared" si="14"/>
        <v>0</v>
      </c>
      <c r="N51" s="158">
        <f t="shared" si="14"/>
        <v>0</v>
      </c>
      <c r="O51" s="158">
        <f t="shared" si="14"/>
        <v>0</v>
      </c>
      <c r="P51" s="91">
        <f>SUM(D51:O51)</f>
        <v>0</v>
      </c>
      <c r="Q51" s="197"/>
      <c r="R51" s="197"/>
      <c r="S51" s="197"/>
      <c r="T51" s="78"/>
      <c r="U51" s="218" t="s">
        <v>56</v>
      </c>
      <c r="V51" s="219"/>
      <c r="W51" s="219"/>
      <c r="X51" s="219"/>
      <c r="Y51" s="220"/>
      <c r="Z51" s="13"/>
      <c r="AA51" s="13"/>
      <c r="AB51" s="13"/>
      <c r="AC51" s="13"/>
      <c r="AD51" s="13"/>
      <c r="AE51" s="13"/>
      <c r="AF51" s="13"/>
      <c r="AG51" s="13"/>
      <c r="AH51" s="13"/>
    </row>
    <row r="52" spans="2:34" s="16" customFormat="1" ht="21" customHeight="1" x14ac:dyDescent="0.15">
      <c r="B52" s="17"/>
      <c r="C52" s="90" t="s">
        <v>35</v>
      </c>
      <c r="D52" s="17"/>
      <c r="E52" s="17"/>
      <c r="F52" s="17"/>
      <c r="G52" s="17"/>
      <c r="H52" s="17"/>
      <c r="I52" s="17"/>
      <c r="J52" s="17"/>
      <c r="K52" s="17"/>
      <c r="L52" s="17"/>
      <c r="M52" s="17"/>
      <c r="N52" s="17"/>
      <c r="O52" s="33" t="s">
        <v>45</v>
      </c>
      <c r="P52" s="92">
        <f>SUM(D51:I51)</f>
        <v>0</v>
      </c>
      <c r="Q52" s="92"/>
      <c r="R52" s="92"/>
      <c r="S52" s="92"/>
      <c r="T52" s="59"/>
      <c r="U52" s="124">
        <f>P51*2+P52</f>
        <v>0</v>
      </c>
      <c r="V52" s="125" t="s">
        <v>65</v>
      </c>
      <c r="W52" s="128" t="s">
        <v>66</v>
      </c>
      <c r="X52" s="126"/>
      <c r="Y52" s="127"/>
    </row>
    <row r="53" spans="2:34" s="16" customFormat="1" ht="21" customHeight="1" x14ac:dyDescent="0.15">
      <c r="B53" s="17"/>
      <c r="C53" s="90"/>
      <c r="D53" s="17"/>
      <c r="E53" s="17"/>
      <c r="F53" s="17"/>
      <c r="G53" s="17"/>
      <c r="H53" s="17"/>
      <c r="I53" s="17"/>
      <c r="J53" s="17"/>
      <c r="K53" s="17"/>
      <c r="L53" s="17"/>
      <c r="M53" s="17"/>
      <c r="N53" s="17"/>
      <c r="O53" s="33"/>
      <c r="P53" s="69" t="s">
        <v>83</v>
      </c>
      <c r="Q53" s="72"/>
      <c r="R53" s="72"/>
      <c r="S53" s="72"/>
      <c r="T53" s="59"/>
      <c r="U53" s="171"/>
      <c r="V53" s="172"/>
      <c r="W53" s="173"/>
      <c r="X53" s="174"/>
      <c r="Y53" s="174"/>
    </row>
    <row r="54" spans="2:34" s="16" customFormat="1" ht="23.25" customHeight="1" thickBot="1" x14ac:dyDescent="0.2">
      <c r="B54" s="34" t="str">
        <f>B4&amp;" （単年合計）"</f>
        <v>仙台市水道局　水質検査センター及び水道記念館 電力需給 （単年合計）</v>
      </c>
      <c r="C54" s="18"/>
      <c r="D54" s="17"/>
      <c r="E54" s="17"/>
      <c r="F54" s="17"/>
      <c r="G54" s="17"/>
      <c r="H54" s="17"/>
      <c r="I54" s="17"/>
      <c r="J54" s="17"/>
      <c r="K54" s="17"/>
      <c r="L54" s="17"/>
      <c r="M54" s="17"/>
      <c r="N54" s="17"/>
      <c r="O54" s="17"/>
      <c r="P54" s="17"/>
      <c r="Q54" s="17"/>
      <c r="R54" s="17"/>
      <c r="S54" s="17"/>
      <c r="T54" s="17"/>
      <c r="U54" s="15"/>
    </row>
    <row r="55" spans="2:34" ht="18.75" customHeight="1" x14ac:dyDescent="0.15">
      <c r="B55" s="238" t="s">
        <v>33</v>
      </c>
      <c r="C55" s="239"/>
      <c r="D55" s="209" t="s">
        <v>10</v>
      </c>
      <c r="E55" s="210"/>
      <c r="F55" s="210"/>
      <c r="G55" s="210"/>
      <c r="H55" s="210"/>
      <c r="I55" s="210"/>
      <c r="J55" s="211" t="s">
        <v>87</v>
      </c>
      <c r="K55" s="210"/>
      <c r="L55" s="210"/>
      <c r="M55" s="211" t="s">
        <v>88</v>
      </c>
      <c r="N55" s="210"/>
      <c r="O55" s="223"/>
      <c r="P55" s="242" t="s">
        <v>3</v>
      </c>
      <c r="Q55" s="19"/>
      <c r="R55" s="19"/>
      <c r="S55" s="19"/>
      <c r="T55" s="19"/>
    </row>
    <row r="56" spans="2:34" ht="18.75" customHeight="1" thickBot="1" x14ac:dyDescent="0.2">
      <c r="B56" s="240"/>
      <c r="C56" s="241"/>
      <c r="D56" s="23" t="s">
        <v>11</v>
      </c>
      <c r="E56" s="23" t="s">
        <v>12</v>
      </c>
      <c r="F56" s="23" t="s">
        <v>13</v>
      </c>
      <c r="G56" s="22" t="s">
        <v>14</v>
      </c>
      <c r="H56" s="22" t="s">
        <v>15</v>
      </c>
      <c r="I56" s="22" t="s">
        <v>16</v>
      </c>
      <c r="J56" s="23" t="s">
        <v>17</v>
      </c>
      <c r="K56" s="23" t="s">
        <v>18</v>
      </c>
      <c r="L56" s="23" t="s">
        <v>19</v>
      </c>
      <c r="M56" s="25" t="s">
        <v>20</v>
      </c>
      <c r="N56" s="25" t="s">
        <v>21</v>
      </c>
      <c r="O56" s="25" t="s">
        <v>22</v>
      </c>
      <c r="P56" s="243"/>
      <c r="Q56" s="19"/>
      <c r="R56" s="19"/>
      <c r="S56" s="19"/>
      <c r="T56" s="19"/>
    </row>
    <row r="57" spans="2:34" ht="18.75" customHeight="1" thickBot="1" x14ac:dyDescent="0.2">
      <c r="B57" s="221" t="s">
        <v>31</v>
      </c>
      <c r="C57" s="222"/>
      <c r="D57" s="12">
        <f>D12+D35</f>
        <v>29255</v>
      </c>
      <c r="E57" s="12">
        <f t="shared" ref="E57:O57" si="15">E12+E35</f>
        <v>23833</v>
      </c>
      <c r="F57" s="12">
        <f t="shared" si="15"/>
        <v>24862</v>
      </c>
      <c r="G57" s="12">
        <f t="shared" si="15"/>
        <v>25278</v>
      </c>
      <c r="H57" s="12">
        <f t="shared" si="15"/>
        <v>26521</v>
      </c>
      <c r="I57" s="12">
        <f t="shared" si="15"/>
        <v>36082</v>
      </c>
      <c r="J57" s="12">
        <f t="shared" si="15"/>
        <v>25966</v>
      </c>
      <c r="K57" s="12">
        <f t="shared" si="15"/>
        <v>24113</v>
      </c>
      <c r="L57" s="12">
        <f t="shared" si="15"/>
        <v>25798</v>
      </c>
      <c r="M57" s="12">
        <f t="shared" si="15"/>
        <v>21856</v>
      </c>
      <c r="N57" s="12">
        <f t="shared" si="15"/>
        <v>27423</v>
      </c>
      <c r="O57" s="12">
        <f t="shared" si="15"/>
        <v>27294</v>
      </c>
      <c r="P57" s="93">
        <f>SUM(D57:O57)</f>
        <v>318281</v>
      </c>
      <c r="Q57" s="196" t="s">
        <v>97</v>
      </c>
      <c r="R57" s="196"/>
      <c r="S57" s="196"/>
      <c r="T57" s="79"/>
    </row>
    <row r="58" spans="2:34" ht="18.75" customHeight="1" thickBot="1" x14ac:dyDescent="0.2">
      <c r="B58" s="221" t="s">
        <v>32</v>
      </c>
      <c r="C58" s="222"/>
      <c r="D58" s="12">
        <f>D13+D36</f>
        <v>179</v>
      </c>
      <c r="E58" s="12">
        <f t="shared" ref="E58:O58" si="16">E13+E36</f>
        <v>179</v>
      </c>
      <c r="F58" s="12">
        <f t="shared" si="16"/>
        <v>179</v>
      </c>
      <c r="G58" s="12">
        <f t="shared" si="16"/>
        <v>179</v>
      </c>
      <c r="H58" s="12">
        <f t="shared" si="16"/>
        <v>179</v>
      </c>
      <c r="I58" s="12">
        <f t="shared" si="16"/>
        <v>179</v>
      </c>
      <c r="J58" s="12">
        <f t="shared" si="16"/>
        <v>179</v>
      </c>
      <c r="K58" s="12">
        <f t="shared" si="16"/>
        <v>179</v>
      </c>
      <c r="L58" s="12">
        <f t="shared" si="16"/>
        <v>179</v>
      </c>
      <c r="M58" s="12">
        <f t="shared" si="16"/>
        <v>179</v>
      </c>
      <c r="N58" s="12">
        <f t="shared" si="16"/>
        <v>179</v>
      </c>
      <c r="O58" s="12">
        <f t="shared" si="16"/>
        <v>179</v>
      </c>
      <c r="P58" s="94">
        <f>MAX(D58:O58)</f>
        <v>179</v>
      </c>
      <c r="Q58" s="198"/>
      <c r="R58" s="198"/>
      <c r="S58" s="198"/>
      <c r="T58" s="80"/>
    </row>
    <row r="59" spans="2:34" ht="18.75" customHeight="1" thickBot="1" x14ac:dyDescent="0.2">
      <c r="B59" s="221" t="s">
        <v>47</v>
      </c>
      <c r="C59" s="222"/>
      <c r="D59" s="8">
        <f>D28+D51</f>
        <v>0</v>
      </c>
      <c r="E59" s="8">
        <f t="shared" ref="E59:O59" si="17">E28+E51</f>
        <v>0</v>
      </c>
      <c r="F59" s="8">
        <f t="shared" si="17"/>
        <v>0</v>
      </c>
      <c r="G59" s="8">
        <f t="shared" si="17"/>
        <v>0</v>
      </c>
      <c r="H59" s="8">
        <f t="shared" si="17"/>
        <v>0</v>
      </c>
      <c r="I59" s="8">
        <f t="shared" si="17"/>
        <v>0</v>
      </c>
      <c r="J59" s="8">
        <f t="shared" si="17"/>
        <v>0</v>
      </c>
      <c r="K59" s="8">
        <f t="shared" si="17"/>
        <v>0</v>
      </c>
      <c r="L59" s="8">
        <f t="shared" si="17"/>
        <v>0</v>
      </c>
      <c r="M59" s="8">
        <f t="shared" si="17"/>
        <v>0</v>
      </c>
      <c r="N59" s="8">
        <f t="shared" si="17"/>
        <v>0</v>
      </c>
      <c r="O59" s="8">
        <f t="shared" si="17"/>
        <v>0</v>
      </c>
      <c r="P59" s="95">
        <f>SUM(D59:O59)</f>
        <v>0</v>
      </c>
      <c r="Q59" s="199"/>
      <c r="R59" s="199"/>
      <c r="S59" s="199"/>
      <c r="T59" s="81"/>
      <c r="U59" s="14"/>
    </row>
    <row r="60" spans="2:34" ht="19.5" customHeight="1" x14ac:dyDescent="0.15">
      <c r="B60" s="17"/>
      <c r="C60" s="18"/>
      <c r="D60" s="17"/>
      <c r="E60" s="17"/>
      <c r="F60" s="17"/>
      <c r="G60" s="165"/>
      <c r="H60" s="165"/>
      <c r="I60" s="165"/>
      <c r="J60" s="17"/>
      <c r="K60" s="17"/>
      <c r="L60" s="17"/>
      <c r="M60" s="17"/>
      <c r="N60" s="200" t="s">
        <v>46</v>
      </c>
      <c r="O60" s="170" t="s">
        <v>45</v>
      </c>
      <c r="P60" s="201">
        <f>SUM(D59:I59)</f>
        <v>0</v>
      </c>
      <c r="Q60" s="195"/>
      <c r="R60" s="195"/>
      <c r="S60" s="195"/>
      <c r="T60" s="71"/>
    </row>
    <row r="61" spans="2:34" ht="19.5" customHeight="1" x14ac:dyDescent="0.15">
      <c r="B61" s="17"/>
      <c r="C61" s="18"/>
      <c r="D61" s="17"/>
      <c r="E61" s="17"/>
      <c r="F61" s="17"/>
      <c r="G61" s="39"/>
      <c r="H61" s="39"/>
      <c r="I61" s="39"/>
      <c r="J61" s="17"/>
      <c r="K61" s="17"/>
      <c r="L61" s="17"/>
      <c r="M61" s="17"/>
      <c r="N61" s="202"/>
      <c r="O61" s="203" t="s">
        <v>45</v>
      </c>
      <c r="P61" s="204">
        <f>SUM(D57:I57)</f>
        <v>165831</v>
      </c>
      <c r="Q61" s="195" t="s">
        <v>98</v>
      </c>
      <c r="R61" s="195"/>
      <c r="S61" s="195"/>
      <c r="T61" s="71"/>
    </row>
    <row r="62" spans="2:34" ht="17.25" customHeight="1" thickBot="1" x14ac:dyDescent="0.2">
      <c r="B62" s="17"/>
      <c r="C62" s="18"/>
      <c r="D62" s="189"/>
      <c r="E62" s="189"/>
      <c r="F62" s="189"/>
      <c r="G62" s="39"/>
      <c r="H62" s="39"/>
      <c r="I62" s="39"/>
      <c r="J62" s="39"/>
      <c r="K62" s="39"/>
      <c r="L62" s="39"/>
      <c r="M62" s="39"/>
      <c r="N62" s="205" t="s">
        <v>99</v>
      </c>
      <c r="O62" s="206" t="str">
        <f>M4</f>
        <v>２年６ヶ月</v>
      </c>
      <c r="P62" s="207">
        <f>P57*2+SUM(D57:I57)</f>
        <v>802393</v>
      </c>
      <c r="Q62" s="196"/>
      <c r="R62" s="196"/>
      <c r="S62" s="196"/>
      <c r="T62" s="31"/>
    </row>
    <row r="63" spans="2:34" ht="17.25" customHeight="1" thickBot="1" x14ac:dyDescent="0.2">
      <c r="B63" s="17"/>
      <c r="C63" s="18"/>
      <c r="G63" s="17"/>
      <c r="H63" s="17"/>
      <c r="I63" s="17"/>
      <c r="J63" s="212" t="s">
        <v>89</v>
      </c>
      <c r="K63" s="212"/>
      <c r="L63" s="212"/>
      <c r="M63" s="212"/>
      <c r="T63" s="31"/>
    </row>
    <row r="64" spans="2:34" ht="18.75" customHeight="1" thickBot="1" x14ac:dyDescent="0.2">
      <c r="C64" s="185"/>
      <c r="D64" s="186"/>
      <c r="E64" s="186"/>
      <c r="F64" s="186"/>
      <c r="G64" s="175"/>
      <c r="I64" s="187" t="s">
        <v>90</v>
      </c>
      <c r="J64" s="175" t="s">
        <v>84</v>
      </c>
      <c r="K64" s="213">
        <f>P59*2+P60</f>
        <v>0</v>
      </c>
      <c r="L64" s="214"/>
      <c r="M64" s="215"/>
      <c r="N64" s="237" t="s">
        <v>76</v>
      </c>
      <c r="O64" s="237"/>
      <c r="P64" s="237"/>
      <c r="Q64" s="190"/>
      <c r="R64" s="190"/>
      <c r="S64" s="190"/>
      <c r="T64" s="17"/>
    </row>
    <row r="65" spans="2:21" ht="18.75" customHeight="1" x14ac:dyDescent="0.15">
      <c r="B65" s="17"/>
      <c r="C65" s="18"/>
      <c r="D65" s="17"/>
      <c r="G65" s="17"/>
      <c r="H65" s="208" t="s">
        <v>48</v>
      </c>
      <c r="I65" s="208"/>
      <c r="J65" s="208"/>
      <c r="L65" s="188" t="s">
        <v>75</v>
      </c>
      <c r="M65" s="189" t="str">
        <f>M4</f>
        <v>２年６ヶ月</v>
      </c>
      <c r="N65" s="17"/>
      <c r="P65" s="17"/>
      <c r="Q65" s="17"/>
      <c r="R65" s="17"/>
      <c r="S65" s="17"/>
      <c r="T65" s="17"/>
    </row>
    <row r="66" spans="2:21" ht="18.75" customHeight="1" x14ac:dyDescent="0.15">
      <c r="B66" s="17" t="s">
        <v>100</v>
      </c>
      <c r="C66" s="18"/>
      <c r="D66" s="17"/>
      <c r="E66" s="17"/>
      <c r="F66" s="17"/>
      <c r="G66" s="17"/>
      <c r="H66" s="18"/>
      <c r="I66" s="17"/>
      <c r="O66" s="18"/>
      <c r="P66" s="60"/>
      <c r="Q66" s="60"/>
      <c r="R66" s="60"/>
      <c r="S66" s="60"/>
      <c r="T66" s="60"/>
    </row>
    <row r="67" spans="2:21" ht="14.25" customHeight="1" x14ac:dyDescent="0.15">
      <c r="B67" s="18" t="s">
        <v>101</v>
      </c>
      <c r="C67" s="18"/>
      <c r="D67" s="17"/>
      <c r="E67" s="17"/>
      <c r="F67" s="17"/>
      <c r="G67" s="17"/>
      <c r="H67" s="17"/>
      <c r="I67" s="17"/>
      <c r="J67" s="17"/>
      <c r="K67" s="32"/>
      <c r="L67" s="32"/>
      <c r="M67" s="17"/>
      <c r="N67" s="17"/>
      <c r="O67" s="17"/>
      <c r="P67" s="17"/>
      <c r="Q67" s="17"/>
      <c r="R67" s="17"/>
      <c r="S67" s="17"/>
      <c r="T67" s="17"/>
    </row>
    <row r="68" spans="2:21" ht="14.25" customHeight="1" x14ac:dyDescent="0.15">
      <c r="B68" s="17" t="s">
        <v>102</v>
      </c>
      <c r="C68" s="18"/>
      <c r="D68" s="17"/>
      <c r="E68" s="17"/>
      <c r="F68" s="17"/>
      <c r="G68" s="17"/>
      <c r="H68" s="17"/>
      <c r="I68" s="17"/>
      <c r="J68" s="17"/>
      <c r="K68" s="17"/>
      <c r="L68" s="17"/>
      <c r="M68" s="17"/>
      <c r="N68" s="17"/>
      <c r="O68" s="17"/>
      <c r="P68" s="17"/>
      <c r="Q68" s="17"/>
      <c r="R68" s="17"/>
      <c r="S68" s="17"/>
      <c r="T68" s="17"/>
    </row>
    <row r="69" spans="2:21" ht="14.25" customHeight="1" x14ac:dyDescent="0.15">
      <c r="B69" s="18" t="s">
        <v>103</v>
      </c>
      <c r="C69" s="18"/>
      <c r="D69" s="17"/>
      <c r="E69" s="17"/>
      <c r="F69" s="17"/>
      <c r="G69" s="17"/>
      <c r="J69" s="135"/>
      <c r="K69" s="135"/>
      <c r="L69" s="135"/>
      <c r="M69" s="135"/>
      <c r="N69" s="135"/>
      <c r="O69" s="17"/>
      <c r="P69" s="17"/>
      <c r="Q69" s="17"/>
      <c r="R69" s="17"/>
      <c r="S69" s="17"/>
      <c r="T69" s="17"/>
    </row>
    <row r="70" spans="2:21" ht="14.25" customHeight="1" x14ac:dyDescent="0.15">
      <c r="B70" s="17" t="s">
        <v>104</v>
      </c>
      <c r="C70" s="18"/>
      <c r="D70" s="17"/>
      <c r="E70" s="17"/>
      <c r="F70" s="17"/>
      <c r="G70" s="17"/>
      <c r="J70" s="135"/>
      <c r="K70" s="135"/>
      <c r="L70" s="135"/>
      <c r="M70" s="135"/>
      <c r="N70" s="135"/>
      <c r="O70" s="17"/>
      <c r="P70" s="17"/>
      <c r="Q70" s="17"/>
      <c r="R70" s="17"/>
      <c r="S70" s="17"/>
      <c r="T70" s="17"/>
    </row>
    <row r="71" spans="2:21" ht="14.25" customHeight="1" x14ac:dyDescent="0.15">
      <c r="B71" s="18" t="s">
        <v>105</v>
      </c>
      <c r="C71" s="18"/>
      <c r="D71" s="17"/>
      <c r="E71" s="17"/>
      <c r="F71" s="17"/>
      <c r="G71" s="17"/>
      <c r="H71" s="17"/>
      <c r="I71" s="18"/>
      <c r="J71" s="17"/>
      <c r="K71" s="17"/>
      <c r="L71" s="17"/>
      <c r="M71" s="17"/>
      <c r="N71" s="17"/>
      <c r="O71" s="17"/>
      <c r="P71" s="17"/>
      <c r="Q71" s="17"/>
      <c r="R71" s="17"/>
      <c r="S71" s="17"/>
      <c r="T71" s="17"/>
    </row>
    <row r="72" spans="2:21" ht="14.25" customHeight="1" x14ac:dyDescent="0.15">
      <c r="B72" s="17" t="s">
        <v>106</v>
      </c>
      <c r="C72" s="18"/>
      <c r="D72" s="17"/>
      <c r="E72" s="17"/>
      <c r="F72" s="17"/>
      <c r="G72" s="17"/>
      <c r="H72" s="17"/>
      <c r="I72" s="17"/>
      <c r="J72" s="17"/>
      <c r="K72" s="17"/>
      <c r="L72" s="17"/>
      <c r="M72" s="17"/>
      <c r="N72" s="17"/>
      <c r="O72" s="17"/>
      <c r="P72" s="17"/>
      <c r="Q72" s="17"/>
      <c r="R72" s="17"/>
      <c r="S72" s="17"/>
      <c r="T72" s="17"/>
    </row>
    <row r="73" spans="2:21" ht="14.25" customHeight="1" x14ac:dyDescent="0.15">
      <c r="B73" s="18" t="s">
        <v>107</v>
      </c>
      <c r="C73" s="18"/>
      <c r="D73" s="17"/>
      <c r="E73" s="17"/>
      <c r="F73" s="17"/>
      <c r="G73" s="17"/>
      <c r="H73" s="17"/>
      <c r="I73" s="17"/>
      <c r="J73" s="17"/>
      <c r="K73" s="17"/>
      <c r="L73" s="17"/>
      <c r="M73" s="17"/>
      <c r="N73" s="17"/>
      <c r="O73" s="17"/>
      <c r="P73" s="17"/>
      <c r="Q73" s="17"/>
      <c r="R73" s="17"/>
      <c r="S73" s="17"/>
      <c r="T73" s="17"/>
    </row>
    <row r="74" spans="2:21" ht="14.25" customHeight="1" x14ac:dyDescent="0.15">
      <c r="B74" s="18" t="s">
        <v>108</v>
      </c>
      <c r="C74" s="18"/>
      <c r="D74" s="17"/>
      <c r="E74" s="17"/>
      <c r="F74" s="17"/>
      <c r="G74" s="17"/>
      <c r="H74" s="17"/>
      <c r="I74" s="17"/>
      <c r="J74" s="17"/>
      <c r="K74" s="17"/>
      <c r="L74" s="17"/>
      <c r="M74" s="17"/>
      <c r="N74" s="17"/>
      <c r="O74" s="17"/>
      <c r="P74" s="17"/>
      <c r="Q74" s="17"/>
      <c r="R74" s="17"/>
      <c r="S74" s="17"/>
      <c r="T74" s="17"/>
      <c r="U74" s="2"/>
    </row>
    <row r="75" spans="2:21" ht="14.25" customHeight="1" x14ac:dyDescent="0.15">
      <c r="B75" s="18" t="s">
        <v>51</v>
      </c>
      <c r="C75" s="18"/>
      <c r="D75" s="17"/>
      <c r="E75" s="17"/>
      <c r="F75" s="17"/>
      <c r="G75" s="17"/>
      <c r="H75" s="17"/>
      <c r="I75" s="17"/>
      <c r="J75" s="17"/>
      <c r="K75" s="17"/>
      <c r="L75" s="17"/>
      <c r="M75" s="17"/>
      <c r="N75" s="17"/>
      <c r="O75" s="17"/>
      <c r="P75" s="17"/>
      <c r="Q75" s="17"/>
      <c r="R75" s="17"/>
      <c r="S75" s="17"/>
      <c r="T75" s="17"/>
      <c r="U75" s="2"/>
    </row>
    <row r="76" spans="2:21" ht="14.25" customHeight="1" x14ac:dyDescent="0.15">
      <c r="B76" s="16"/>
      <c r="C76" s="61"/>
      <c r="D76" s="16"/>
      <c r="E76" s="16"/>
      <c r="F76" s="16"/>
      <c r="G76" s="16"/>
      <c r="H76" s="16"/>
      <c r="I76" s="16"/>
      <c r="J76" s="16"/>
      <c r="K76" s="17"/>
      <c r="L76" s="17"/>
      <c r="M76" s="17"/>
      <c r="N76" s="17"/>
      <c r="O76" s="17"/>
      <c r="P76" s="17"/>
      <c r="Q76" s="17"/>
      <c r="R76" s="17"/>
      <c r="S76" s="17"/>
      <c r="T76" s="17"/>
      <c r="U76" s="2"/>
    </row>
    <row r="77" spans="2:21" x14ac:dyDescent="0.15">
      <c r="B77" s="16"/>
      <c r="C77" s="61"/>
      <c r="D77" s="16"/>
      <c r="E77" s="16"/>
      <c r="F77" s="16"/>
      <c r="G77" s="16"/>
      <c r="H77" s="16"/>
      <c r="I77" s="16"/>
      <c r="J77" s="16"/>
      <c r="K77" s="16"/>
      <c r="L77" s="16"/>
      <c r="M77" s="16"/>
      <c r="N77" s="16"/>
      <c r="O77" s="16"/>
      <c r="P77" s="16"/>
      <c r="U77" s="2"/>
    </row>
    <row r="78" spans="2:21" x14ac:dyDescent="0.15">
      <c r="B78" s="16"/>
      <c r="C78" s="61"/>
      <c r="D78" s="16"/>
      <c r="E78" s="16"/>
      <c r="F78" s="16"/>
      <c r="G78" s="16"/>
      <c r="H78" s="16"/>
      <c r="I78" s="16"/>
      <c r="J78" s="16"/>
      <c r="K78" s="16"/>
      <c r="L78" s="16"/>
      <c r="M78" s="16"/>
      <c r="N78" s="16"/>
      <c r="O78" s="16"/>
      <c r="P78" s="16"/>
      <c r="U78" s="2"/>
    </row>
  </sheetData>
  <sheetProtection algorithmName="SHA-512" hashValue="OVHsMOydYoZDeCVWKroDZbQiTt6HkwQ61UZlw0M2TDPgsKvfMr3aBfHSuWVc7utFPIhz+6yHOa/YT+Z/1FjHXA==" saltValue="S5ah8eYy3px2Rugq4ZyfSA==" spinCount="100000" sheet="1" objects="1" scenarios="1"/>
  <mergeCells count="47">
    <mergeCell ref="N64:P64"/>
    <mergeCell ref="U33:Y33"/>
    <mergeCell ref="P40:P43"/>
    <mergeCell ref="B45:C45"/>
    <mergeCell ref="D45:O45"/>
    <mergeCell ref="U51:Y51"/>
    <mergeCell ref="B55:C56"/>
    <mergeCell ref="M55:O55"/>
    <mergeCell ref="P55:P56"/>
    <mergeCell ref="B33:B34"/>
    <mergeCell ref="C33:C34"/>
    <mergeCell ref="M33:O33"/>
    <mergeCell ref="P33:P34"/>
    <mergeCell ref="H4:I4"/>
    <mergeCell ref="K4:L4"/>
    <mergeCell ref="B5:P6"/>
    <mergeCell ref="B31:B32"/>
    <mergeCell ref="I31:J31"/>
    <mergeCell ref="K31:L31"/>
    <mergeCell ref="I32:J32"/>
    <mergeCell ref="K32:L32"/>
    <mergeCell ref="B8:B9"/>
    <mergeCell ref="I8:J8"/>
    <mergeCell ref="K8:L8"/>
    <mergeCell ref="I9:J9"/>
    <mergeCell ref="K9:L9"/>
    <mergeCell ref="P17:P20"/>
    <mergeCell ref="B22:C22"/>
    <mergeCell ref="D22:O22"/>
    <mergeCell ref="P10:P11"/>
    <mergeCell ref="U10:Y10"/>
    <mergeCell ref="B57:C57"/>
    <mergeCell ref="B58:C58"/>
    <mergeCell ref="B59:C59"/>
    <mergeCell ref="U28:Y28"/>
    <mergeCell ref="D10:I10"/>
    <mergeCell ref="J10:L10"/>
    <mergeCell ref="B10:B11"/>
    <mergeCell ref="C10:C11"/>
    <mergeCell ref="M10:O10"/>
    <mergeCell ref="H65:J65"/>
    <mergeCell ref="D33:I33"/>
    <mergeCell ref="J33:L33"/>
    <mergeCell ref="D55:I55"/>
    <mergeCell ref="J55:L55"/>
    <mergeCell ref="J63:M63"/>
    <mergeCell ref="K64:M64"/>
  </mergeCells>
  <phoneticPr fontId="6"/>
  <dataValidations xWindow="605" yWindow="422" count="5">
    <dataValidation type="decimal" operator="greaterThan" allowBlank="1" showInputMessage="1" showErrorMessage="1" promptTitle="基本料金単価（税込）" prompt="小数第２位まで" sqref="P23:S23 P46:S46">
      <formula1>0</formula1>
    </dataValidation>
    <dataValidation type="decimal" operator="greaterThan" allowBlank="1" showInputMessage="1" showErrorMessage="1" promptTitle="ピーク料金単価（税込）" prompt="小数第２位まで" sqref="P24:S24 P47:S47">
      <formula1>0</formula1>
    </dataValidation>
    <dataValidation type="decimal" operator="greaterThan" allowBlank="1" showInputMessage="1" showErrorMessage="1" promptTitle="夜間料金単価（税込）" prompt="小数第２位まで" sqref="P26:S26 P49:S49">
      <formula1>0</formula1>
    </dataValidation>
    <dataValidation type="decimal" operator="greaterThan" allowBlank="1" showInputMessage="1" showErrorMessage="1" promptTitle="夏季料金単価（税込）" prompt="小数第２位まで" sqref="P25:S25 P48:S48">
      <formula1>0</formula1>
    </dataValidation>
    <dataValidation type="decimal" operator="greaterThanOrEqual" allowBlank="1" showInputMessage="1" showErrorMessage="1" promptTitle="夜間料金単価（税込）" prompt="小数第２位まで" sqref="P27:S27 P50:S50">
      <formula1>0</formula1>
    </dataValidation>
  </dataValidations>
  <pageMargins left="0.7" right="0.7" top="0.75" bottom="0.75" header="0.3" footer="0.3"/>
  <pageSetup paperSize="9" scale="55" orientation="landscape" r:id="rId1"/>
  <rowBreaks count="1" manualBreakCount="1">
    <brk id="52" max="16" man="1"/>
  </rowBreaks>
  <colBreaks count="1" manualBreakCount="1">
    <brk id="2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3"/>
  <sheetViews>
    <sheetView showGridLines="0" view="pageBreakPreview" zoomScaleNormal="100" zoomScaleSheetLayoutView="100" workbookViewId="0">
      <selection activeCell="H8" sqref="H8"/>
    </sheetView>
  </sheetViews>
  <sheetFormatPr defaultRowHeight="13.5" x14ac:dyDescent="0.15"/>
  <cols>
    <col min="1" max="1" width="9" style="138"/>
    <col min="2" max="2" width="1.875" style="138" customWidth="1"/>
    <col min="3" max="6" width="9" style="138"/>
    <col min="7" max="7" width="6.375" style="138" customWidth="1"/>
    <col min="8" max="8" width="15.75" style="138" customWidth="1"/>
    <col min="9" max="10" width="9" style="138"/>
    <col min="11" max="11" width="0.75" style="138" customWidth="1"/>
    <col min="12" max="16384" width="9" style="138"/>
  </cols>
  <sheetData>
    <row r="1" spans="1:12" x14ac:dyDescent="0.15">
      <c r="A1" s="138" t="s">
        <v>67</v>
      </c>
    </row>
    <row r="3" spans="1:12" ht="19.5" customHeight="1" x14ac:dyDescent="0.15">
      <c r="A3" s="152" t="s">
        <v>68</v>
      </c>
      <c r="B3" s="139"/>
      <c r="C3" s="153" t="s">
        <v>132</v>
      </c>
      <c r="D3" s="140"/>
      <c r="E3" s="140"/>
      <c r="F3" s="140"/>
      <c r="G3" s="140"/>
      <c r="H3" s="140"/>
      <c r="I3" s="140"/>
      <c r="J3" s="140"/>
    </row>
    <row r="5" spans="1:12" x14ac:dyDescent="0.15">
      <c r="A5" s="138" t="s">
        <v>63</v>
      </c>
      <c r="B5" s="144"/>
      <c r="C5" s="145" t="s">
        <v>74</v>
      </c>
    </row>
    <row r="6" spans="1:12" ht="6" customHeight="1" x14ac:dyDescent="0.15">
      <c r="A6" s="140"/>
      <c r="B6" s="148"/>
      <c r="C6" s="140"/>
      <c r="D6" s="140"/>
      <c r="E6" s="140"/>
      <c r="F6" s="140"/>
      <c r="G6" s="140"/>
      <c r="H6" s="140"/>
      <c r="I6" s="140"/>
      <c r="J6" s="140"/>
    </row>
    <row r="7" spans="1:12" ht="21.75" customHeight="1" x14ac:dyDescent="0.15">
      <c r="A7" s="154">
        <v>1</v>
      </c>
      <c r="B7" s="149"/>
      <c r="C7" s="150" t="s">
        <v>130</v>
      </c>
      <c r="D7" s="151"/>
      <c r="E7" s="151"/>
      <c r="F7" s="151"/>
      <c r="G7" s="151"/>
      <c r="H7" s="151"/>
      <c r="I7" s="151"/>
    </row>
    <row r="8" spans="1:12" x14ac:dyDescent="0.15">
      <c r="B8" s="144"/>
      <c r="C8" s="146"/>
    </row>
    <row r="9" spans="1:12" ht="20.25" customHeight="1" x14ac:dyDescent="0.15">
      <c r="B9" s="144"/>
      <c r="C9" s="147" t="s">
        <v>70</v>
      </c>
      <c r="H9" s="142">
        <f ca="1">INDEX(INDIRECT("単価＿施設"&amp;$A$7),1,1)</f>
        <v>0</v>
      </c>
      <c r="I9" s="138" t="s">
        <v>71</v>
      </c>
      <c r="J9" s="177" t="s">
        <v>85</v>
      </c>
    </row>
    <row r="10" spans="1:12" ht="9" customHeight="1" x14ac:dyDescent="0.15">
      <c r="B10" s="144"/>
      <c r="C10" s="146"/>
      <c r="H10" s="143"/>
    </row>
    <row r="11" spans="1:12" ht="19.5" x14ac:dyDescent="0.15">
      <c r="B11" s="144"/>
      <c r="C11" s="146" t="s">
        <v>69</v>
      </c>
      <c r="H11" s="143"/>
    </row>
    <row r="12" spans="1:12" ht="18" customHeight="1" x14ac:dyDescent="0.15">
      <c r="B12" s="144"/>
      <c r="C12" s="146"/>
      <c r="F12" s="141" t="s">
        <v>116</v>
      </c>
      <c r="H12" s="142">
        <f ca="1">INDEX(INDIRECT("単価＿施設"&amp;$A$7),2,1)</f>
        <v>0</v>
      </c>
      <c r="I12" s="138" t="s">
        <v>72</v>
      </c>
      <c r="J12" s="177" t="s">
        <v>85</v>
      </c>
      <c r="L12" s="168"/>
    </row>
    <row r="13" spans="1:12" ht="18" customHeight="1" x14ac:dyDescent="0.15">
      <c r="B13" s="144"/>
      <c r="C13" s="146"/>
      <c r="F13" s="141" t="s">
        <v>73</v>
      </c>
      <c r="H13" s="142">
        <f ca="1">INDEX(INDIRECT("単価＿施設"&amp;$A$7),3,1)</f>
        <v>0</v>
      </c>
      <c r="I13" s="138" t="s">
        <v>72</v>
      </c>
      <c r="J13" s="177" t="s">
        <v>85</v>
      </c>
      <c r="L13" s="168"/>
    </row>
    <row r="14" spans="1:12" ht="18" customHeight="1" x14ac:dyDescent="0.15">
      <c r="B14" s="144"/>
      <c r="C14" s="146"/>
      <c r="F14" s="141" t="s">
        <v>117</v>
      </c>
      <c r="H14" s="142">
        <f ca="1">INDEX(INDIRECT("単価＿施設"&amp;$A$7),4,1)</f>
        <v>0</v>
      </c>
      <c r="I14" s="138" t="s">
        <v>72</v>
      </c>
      <c r="J14" s="177" t="s">
        <v>85</v>
      </c>
      <c r="L14" s="168"/>
    </row>
    <row r="15" spans="1:12" ht="18" customHeight="1" x14ac:dyDescent="0.15">
      <c r="B15" s="144"/>
      <c r="C15" s="146"/>
      <c r="F15" s="141"/>
      <c r="H15" s="167"/>
      <c r="L15" s="168"/>
    </row>
    <row r="16" spans="1:12" ht="7.5" customHeight="1" x14ac:dyDescent="0.15">
      <c r="B16" s="144"/>
      <c r="C16" s="146"/>
      <c r="H16" s="143"/>
      <c r="L16" s="168"/>
    </row>
    <row r="17" spans="1:12" ht="18" customHeight="1" x14ac:dyDescent="0.15">
      <c r="B17" s="144"/>
      <c r="C17" s="146" t="s">
        <v>110</v>
      </c>
      <c r="H17" s="142">
        <f ca="1">INDEX(INDIRECT("単価＿施設"&amp;$A$7),5,1)</f>
        <v>0</v>
      </c>
      <c r="I17" s="138" t="s">
        <v>71</v>
      </c>
      <c r="J17" s="177" t="s">
        <v>85</v>
      </c>
      <c r="L17" s="168"/>
    </row>
    <row r="18" spans="1:12" x14ac:dyDescent="0.15">
      <c r="B18" s="148"/>
      <c r="C18" s="140"/>
      <c r="D18" s="140"/>
      <c r="E18" s="140"/>
      <c r="F18" s="140"/>
      <c r="G18" s="140"/>
      <c r="H18" s="140"/>
      <c r="I18" s="140"/>
      <c r="J18" s="140"/>
    </row>
    <row r="19" spans="1:12" ht="6.75" customHeight="1" x14ac:dyDescent="0.15">
      <c r="J19" s="176"/>
    </row>
    <row r="20" spans="1:12" ht="21.75" customHeight="1" x14ac:dyDescent="0.15">
      <c r="A20" s="154">
        <v>2</v>
      </c>
      <c r="B20" s="149"/>
      <c r="C20" s="150" t="s">
        <v>131</v>
      </c>
      <c r="D20" s="151"/>
      <c r="E20" s="151"/>
      <c r="F20" s="151"/>
      <c r="G20" s="151"/>
      <c r="H20" s="151"/>
      <c r="I20" s="151"/>
    </row>
    <row r="21" spans="1:12" x14ac:dyDescent="0.15">
      <c r="B21" s="144"/>
      <c r="C21" s="146"/>
    </row>
    <row r="22" spans="1:12" ht="20.25" customHeight="1" x14ac:dyDescent="0.15">
      <c r="B22" s="144"/>
      <c r="C22" s="147" t="s">
        <v>70</v>
      </c>
      <c r="H22" s="142">
        <f ca="1">INDEX(INDIRECT("単価＿施設"&amp;$A$20),1,1)</f>
        <v>0</v>
      </c>
      <c r="I22" s="138" t="s">
        <v>71</v>
      </c>
      <c r="J22" s="177" t="s">
        <v>85</v>
      </c>
    </row>
    <row r="23" spans="1:12" ht="9" customHeight="1" x14ac:dyDescent="0.15">
      <c r="B23" s="144"/>
      <c r="C23" s="146"/>
      <c r="H23" s="143"/>
    </row>
    <row r="24" spans="1:12" ht="19.5" x14ac:dyDescent="0.15">
      <c r="B24" s="144"/>
      <c r="C24" s="146" t="s">
        <v>69</v>
      </c>
      <c r="H24" s="143"/>
    </row>
    <row r="25" spans="1:12" ht="18" customHeight="1" x14ac:dyDescent="0.15">
      <c r="B25" s="144"/>
      <c r="C25" s="146"/>
      <c r="F25" s="141" t="s">
        <v>116</v>
      </c>
      <c r="H25" s="142">
        <f ca="1">INDEX(INDIRECT("単価＿施設"&amp;$A$20),2,1)</f>
        <v>0</v>
      </c>
      <c r="I25" s="138" t="s">
        <v>72</v>
      </c>
      <c r="J25" s="177" t="s">
        <v>85</v>
      </c>
    </row>
    <row r="26" spans="1:12" ht="18" customHeight="1" x14ac:dyDescent="0.15">
      <c r="B26" s="144"/>
      <c r="C26" s="146"/>
      <c r="F26" s="141" t="s">
        <v>73</v>
      </c>
      <c r="H26" s="142">
        <f ca="1">INDEX(INDIRECT("単価＿施設"&amp;$A$20),3,1)</f>
        <v>0</v>
      </c>
      <c r="I26" s="138" t="s">
        <v>72</v>
      </c>
      <c r="J26" s="177" t="s">
        <v>85</v>
      </c>
    </row>
    <row r="27" spans="1:12" ht="18" customHeight="1" x14ac:dyDescent="0.15">
      <c r="B27" s="144"/>
      <c r="C27" s="146"/>
      <c r="F27" s="141" t="s">
        <v>117</v>
      </c>
      <c r="H27" s="142">
        <f ca="1">INDEX(INDIRECT("単価＿施設"&amp;$A$20),4,1)</f>
        <v>0</v>
      </c>
      <c r="I27" s="138" t="s">
        <v>72</v>
      </c>
      <c r="J27" s="177" t="s">
        <v>85</v>
      </c>
    </row>
    <row r="28" spans="1:12" ht="18" customHeight="1" x14ac:dyDescent="0.15">
      <c r="B28" s="144"/>
      <c r="C28" s="146"/>
      <c r="F28" s="141"/>
      <c r="H28" s="167"/>
    </row>
    <row r="29" spans="1:12" ht="7.5" customHeight="1" x14ac:dyDescent="0.15">
      <c r="B29" s="144"/>
      <c r="C29" s="146"/>
      <c r="H29" s="143"/>
    </row>
    <row r="30" spans="1:12" ht="18" customHeight="1" x14ac:dyDescent="0.15">
      <c r="B30" s="144"/>
      <c r="C30" s="146" t="s">
        <v>110</v>
      </c>
      <c r="H30" s="142">
        <f ca="1">INDEX(INDIRECT("単価＿施設"&amp;$A$20),5,1)</f>
        <v>0</v>
      </c>
      <c r="I30" s="138" t="s">
        <v>71</v>
      </c>
      <c r="J30" s="177" t="s">
        <v>85</v>
      </c>
    </row>
    <row r="31" spans="1:12" x14ac:dyDescent="0.15">
      <c r="B31" s="148"/>
      <c r="C31" s="140"/>
      <c r="D31" s="140"/>
      <c r="E31" s="140"/>
      <c r="F31" s="140"/>
      <c r="G31" s="140"/>
      <c r="H31" s="140"/>
      <c r="I31" s="140"/>
      <c r="J31" s="140"/>
    </row>
    <row r="32" spans="1:12" ht="6.75" customHeight="1" x14ac:dyDescent="0.15"/>
    <row r="35" spans="2:9" x14ac:dyDescent="0.15">
      <c r="B35" s="192" t="s">
        <v>96</v>
      </c>
      <c r="C35" s="36"/>
      <c r="D35" s="36"/>
      <c r="E35" s="36"/>
      <c r="F35" s="36"/>
      <c r="G35" s="36"/>
      <c r="H35" s="36"/>
      <c r="I35" s="36"/>
    </row>
    <row r="36" spans="2:9" x14ac:dyDescent="0.15">
      <c r="B36" s="192" t="s">
        <v>91</v>
      </c>
      <c r="C36" s="36"/>
      <c r="D36" s="36"/>
      <c r="E36" s="36"/>
      <c r="F36" s="36"/>
      <c r="G36" s="36"/>
      <c r="H36" s="36"/>
      <c r="I36" s="36"/>
    </row>
    <row r="37" spans="2:9" x14ac:dyDescent="0.15">
      <c r="B37" s="192" t="s">
        <v>92</v>
      </c>
      <c r="C37" s="36"/>
      <c r="D37" s="36"/>
      <c r="E37" s="36"/>
      <c r="F37" s="36"/>
      <c r="G37" s="36"/>
      <c r="H37" s="36"/>
      <c r="I37" s="36"/>
    </row>
    <row r="38" spans="2:9" x14ac:dyDescent="0.15">
      <c r="B38" s="192" t="s">
        <v>93</v>
      </c>
      <c r="C38" s="36"/>
      <c r="D38" s="36"/>
      <c r="E38" s="36"/>
      <c r="F38" s="36"/>
      <c r="G38" s="36"/>
      <c r="H38" s="36"/>
      <c r="I38" s="36"/>
    </row>
    <row r="39" spans="2:9" x14ac:dyDescent="0.15">
      <c r="B39" s="192"/>
      <c r="C39" s="36"/>
      <c r="D39" s="36"/>
      <c r="E39" s="36"/>
      <c r="F39" s="36"/>
      <c r="G39" s="36"/>
      <c r="H39" s="36"/>
      <c r="I39" s="36"/>
    </row>
    <row r="40" spans="2:9" x14ac:dyDescent="0.15">
      <c r="B40" s="192" t="s">
        <v>109</v>
      </c>
      <c r="C40" s="36"/>
      <c r="D40" s="36"/>
      <c r="E40" s="36"/>
      <c r="F40" s="36"/>
      <c r="G40" s="36"/>
      <c r="H40" s="36"/>
      <c r="I40" s="36"/>
    </row>
    <row r="41" spans="2:9" x14ac:dyDescent="0.15">
      <c r="B41" s="193" t="s">
        <v>94</v>
      </c>
      <c r="C41" s="36"/>
      <c r="D41" s="36"/>
      <c r="E41" s="36"/>
      <c r="F41" s="36"/>
      <c r="G41" s="36"/>
      <c r="H41" s="36"/>
      <c r="I41" s="36"/>
    </row>
    <row r="42" spans="2:9" x14ac:dyDescent="0.15">
      <c r="B42" s="193" t="s">
        <v>95</v>
      </c>
      <c r="C42" s="36"/>
      <c r="D42" s="36"/>
      <c r="E42" s="36"/>
      <c r="F42" s="36"/>
      <c r="G42" s="36"/>
      <c r="H42" s="36"/>
      <c r="I42" s="36"/>
    </row>
    <row r="43" spans="2:9" x14ac:dyDescent="0.15">
      <c r="B43" s="36"/>
      <c r="C43" s="36"/>
      <c r="D43" s="36"/>
      <c r="E43" s="36"/>
      <c r="F43" s="36"/>
      <c r="G43" s="36"/>
      <c r="H43" s="36"/>
      <c r="I43" s="36"/>
    </row>
  </sheetData>
  <sheetProtection algorithmName="SHA-512" hashValue="3+FffRtNZTdD3IzFG9RHb4STf0Ww+tEZg1B5hqJLh+1moiBrlq6jNUmPPWB+GxyKyzrBrCuwAYZf29ehfwdP/A==" saltValue="3YYlyguwVObslK7HmICWuA==" spinCount="100000" sheet="1" objects="1" scenarios="1"/>
  <phoneticPr fontId="6"/>
  <printOptions horizontalCentered="1"/>
  <pageMargins left="1.1023622047244095" right="0.31496062992125984" top="0.55118110236220474" bottom="0.55118110236220474" header="0.19685039370078741" footer="0.19685039370078741"/>
  <pageSetup paperSize="9" scale="8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L43"/>
  <sheetViews>
    <sheetView showGridLines="0" view="pageBreakPreview" zoomScaleNormal="100" zoomScaleSheetLayoutView="100" workbookViewId="0">
      <selection activeCell="C20" sqref="C20"/>
    </sheetView>
  </sheetViews>
  <sheetFormatPr defaultRowHeight="13.5" x14ac:dyDescent="0.15"/>
  <cols>
    <col min="1" max="1" width="9" style="138"/>
    <col min="2" max="2" width="1.875" style="138" customWidth="1"/>
    <col min="3" max="6" width="9" style="138"/>
    <col min="7" max="7" width="6.375" style="138" customWidth="1"/>
    <col min="8" max="8" width="15.75" style="138" customWidth="1"/>
    <col min="9" max="10" width="9" style="138"/>
    <col min="11" max="11" width="0.75" style="138" customWidth="1"/>
    <col min="12" max="16384" width="9" style="138"/>
  </cols>
  <sheetData>
    <row r="1" spans="1:12" x14ac:dyDescent="0.15">
      <c r="A1" s="138" t="s">
        <v>67</v>
      </c>
    </row>
    <row r="3" spans="1:12" ht="19.5" customHeight="1" x14ac:dyDescent="0.15">
      <c r="A3" s="152" t="s">
        <v>68</v>
      </c>
      <c r="B3" s="139"/>
      <c r="C3" s="153" t="str">
        <f>②入札金額積算内訳書!$B$4</f>
        <v>仙台市水道局　水質検査センター及び水道記念館 電力需給</v>
      </c>
      <c r="D3" s="140"/>
      <c r="E3" s="140"/>
      <c r="F3" s="140"/>
      <c r="G3" s="140"/>
      <c r="H3" s="140"/>
      <c r="I3" s="140"/>
      <c r="J3" s="140"/>
    </row>
    <row r="5" spans="1:12" x14ac:dyDescent="0.15">
      <c r="A5" s="138" t="s">
        <v>63</v>
      </c>
      <c r="B5" s="144"/>
      <c r="C5" s="145" t="s">
        <v>74</v>
      </c>
    </row>
    <row r="6" spans="1:12" ht="6" customHeight="1" x14ac:dyDescent="0.15">
      <c r="A6" s="140"/>
      <c r="B6" s="148"/>
      <c r="C6" s="140"/>
      <c r="D6" s="140"/>
      <c r="E6" s="140"/>
      <c r="F6" s="140"/>
      <c r="G6" s="140"/>
      <c r="H6" s="140"/>
      <c r="I6" s="140"/>
      <c r="J6" s="140"/>
    </row>
    <row r="7" spans="1:12" ht="21.75" customHeight="1" x14ac:dyDescent="0.15">
      <c r="A7" s="154">
        <v>1</v>
      </c>
      <c r="B7" s="149"/>
      <c r="C7" s="150" t="s">
        <v>130</v>
      </c>
      <c r="D7" s="151"/>
      <c r="E7" s="151"/>
      <c r="F7" s="151"/>
      <c r="G7" s="151"/>
      <c r="H7" s="151"/>
      <c r="I7" s="151"/>
    </row>
    <row r="8" spans="1:12" x14ac:dyDescent="0.15">
      <c r="B8" s="144"/>
      <c r="C8" s="146"/>
    </row>
    <row r="9" spans="1:12" ht="20.25" customHeight="1" x14ac:dyDescent="0.15">
      <c r="B9" s="144"/>
      <c r="C9" s="147" t="s">
        <v>70</v>
      </c>
      <c r="H9" s="142"/>
      <c r="I9" s="138" t="s">
        <v>71</v>
      </c>
      <c r="J9" s="177" t="s">
        <v>85</v>
      </c>
    </row>
    <row r="10" spans="1:12" ht="9" customHeight="1" x14ac:dyDescent="0.15">
      <c r="B10" s="144"/>
      <c r="C10" s="146"/>
      <c r="H10" s="143"/>
    </row>
    <row r="11" spans="1:12" ht="19.5" x14ac:dyDescent="0.15">
      <c r="B11" s="144"/>
      <c r="C11" s="146" t="s">
        <v>69</v>
      </c>
      <c r="H11" s="143"/>
    </row>
    <row r="12" spans="1:12" ht="18" customHeight="1" x14ac:dyDescent="0.15">
      <c r="B12" s="144"/>
      <c r="C12" s="146"/>
      <c r="F12" s="141" t="s">
        <v>116</v>
      </c>
      <c r="H12" s="142"/>
      <c r="I12" s="138" t="s">
        <v>72</v>
      </c>
      <c r="J12" s="177" t="s">
        <v>85</v>
      </c>
      <c r="L12" s="168"/>
    </row>
    <row r="13" spans="1:12" ht="18" customHeight="1" x14ac:dyDescent="0.15">
      <c r="B13" s="144"/>
      <c r="C13" s="146"/>
      <c r="F13" s="141" t="s">
        <v>73</v>
      </c>
      <c r="H13" s="142"/>
      <c r="I13" s="138" t="s">
        <v>72</v>
      </c>
      <c r="J13" s="177" t="s">
        <v>85</v>
      </c>
      <c r="L13" s="168"/>
    </row>
    <row r="14" spans="1:12" ht="18" customHeight="1" x14ac:dyDescent="0.15">
      <c r="B14" s="144"/>
      <c r="C14" s="146"/>
      <c r="F14" s="141" t="s">
        <v>117</v>
      </c>
      <c r="H14" s="142"/>
      <c r="I14" s="138" t="s">
        <v>72</v>
      </c>
      <c r="J14" s="177" t="s">
        <v>85</v>
      </c>
      <c r="L14" s="168"/>
    </row>
    <row r="15" spans="1:12" ht="18" customHeight="1" x14ac:dyDescent="0.15">
      <c r="B15" s="144"/>
      <c r="C15" s="146"/>
      <c r="F15" s="141"/>
      <c r="H15" s="167"/>
      <c r="L15" s="168"/>
    </row>
    <row r="16" spans="1:12" ht="7.5" customHeight="1" x14ac:dyDescent="0.15">
      <c r="B16" s="144"/>
      <c r="C16" s="146"/>
      <c r="H16" s="143"/>
      <c r="L16" s="168"/>
    </row>
    <row r="17" spans="1:12" ht="18" customHeight="1" x14ac:dyDescent="0.15">
      <c r="B17" s="144"/>
      <c r="C17" s="146" t="s">
        <v>110</v>
      </c>
      <c r="H17" s="142"/>
      <c r="I17" s="138" t="s">
        <v>71</v>
      </c>
      <c r="J17" s="177" t="s">
        <v>85</v>
      </c>
      <c r="L17" s="168"/>
    </row>
    <row r="18" spans="1:12" x14ac:dyDescent="0.15">
      <c r="B18" s="148"/>
      <c r="C18" s="140"/>
      <c r="D18" s="140"/>
      <c r="E18" s="140"/>
      <c r="F18" s="140"/>
      <c r="G18" s="140"/>
      <c r="H18" s="140"/>
      <c r="I18" s="140"/>
      <c r="J18" s="140"/>
    </row>
    <row r="19" spans="1:12" ht="6.75" customHeight="1" x14ac:dyDescent="0.15">
      <c r="J19" s="176"/>
    </row>
    <row r="20" spans="1:12" ht="21.75" customHeight="1" x14ac:dyDescent="0.15">
      <c r="A20" s="154">
        <v>2</v>
      </c>
      <c r="B20" s="149"/>
      <c r="C20" s="150" t="s">
        <v>131</v>
      </c>
      <c r="D20" s="151"/>
      <c r="E20" s="151"/>
      <c r="F20" s="151"/>
      <c r="G20" s="151"/>
      <c r="H20" s="151"/>
      <c r="I20" s="151"/>
    </row>
    <row r="21" spans="1:12" x14ac:dyDescent="0.15">
      <c r="B21" s="144"/>
      <c r="C21" s="146"/>
    </row>
    <row r="22" spans="1:12" ht="20.25" customHeight="1" x14ac:dyDescent="0.15">
      <c r="B22" s="144"/>
      <c r="C22" s="147" t="s">
        <v>70</v>
      </c>
      <c r="H22" s="142"/>
      <c r="I22" s="138" t="s">
        <v>71</v>
      </c>
      <c r="J22" s="177" t="s">
        <v>85</v>
      </c>
    </row>
    <row r="23" spans="1:12" ht="9" customHeight="1" x14ac:dyDescent="0.15">
      <c r="B23" s="144"/>
      <c r="C23" s="146"/>
      <c r="H23" s="143"/>
    </row>
    <row r="24" spans="1:12" ht="19.5" x14ac:dyDescent="0.15">
      <c r="B24" s="144"/>
      <c r="C24" s="146" t="s">
        <v>69</v>
      </c>
      <c r="H24" s="143"/>
    </row>
    <row r="25" spans="1:12" ht="18" customHeight="1" x14ac:dyDescent="0.15">
      <c r="B25" s="144"/>
      <c r="C25" s="146"/>
      <c r="F25" s="141" t="s">
        <v>116</v>
      </c>
      <c r="H25" s="142"/>
      <c r="I25" s="138" t="s">
        <v>72</v>
      </c>
      <c r="J25" s="177" t="s">
        <v>85</v>
      </c>
    </row>
    <row r="26" spans="1:12" ht="18" customHeight="1" x14ac:dyDescent="0.15">
      <c r="B26" s="144"/>
      <c r="C26" s="146"/>
      <c r="F26" s="141" t="s">
        <v>73</v>
      </c>
      <c r="H26" s="142"/>
      <c r="I26" s="138" t="s">
        <v>72</v>
      </c>
      <c r="J26" s="177" t="s">
        <v>85</v>
      </c>
    </row>
    <row r="27" spans="1:12" ht="18" customHeight="1" x14ac:dyDescent="0.15">
      <c r="B27" s="144"/>
      <c r="C27" s="146"/>
      <c r="F27" s="141" t="s">
        <v>117</v>
      </c>
      <c r="H27" s="142"/>
      <c r="I27" s="138" t="s">
        <v>72</v>
      </c>
      <c r="J27" s="177" t="s">
        <v>85</v>
      </c>
    </row>
    <row r="28" spans="1:12" ht="18" customHeight="1" x14ac:dyDescent="0.15">
      <c r="B28" s="144"/>
      <c r="C28" s="146"/>
      <c r="F28" s="141"/>
      <c r="H28" s="167"/>
    </row>
    <row r="29" spans="1:12" ht="7.5" customHeight="1" x14ac:dyDescent="0.15">
      <c r="B29" s="144"/>
      <c r="C29" s="146"/>
      <c r="H29" s="143"/>
    </row>
    <row r="30" spans="1:12" ht="18" customHeight="1" x14ac:dyDescent="0.15">
      <c r="B30" s="144"/>
      <c r="C30" s="146" t="s">
        <v>110</v>
      </c>
      <c r="H30" s="142"/>
      <c r="I30" s="138" t="s">
        <v>71</v>
      </c>
      <c r="J30" s="177" t="s">
        <v>85</v>
      </c>
    </row>
    <row r="31" spans="1:12" x14ac:dyDescent="0.15">
      <c r="B31" s="148"/>
      <c r="C31" s="140"/>
      <c r="D31" s="140"/>
      <c r="E31" s="140"/>
      <c r="F31" s="140"/>
      <c r="G31" s="140"/>
      <c r="H31" s="140"/>
      <c r="I31" s="140"/>
      <c r="J31" s="140"/>
    </row>
    <row r="32" spans="1:12" ht="6.75" customHeight="1" x14ac:dyDescent="0.15"/>
    <row r="35" spans="2:9" x14ac:dyDescent="0.15">
      <c r="B35" s="192" t="s">
        <v>96</v>
      </c>
      <c r="C35" s="36"/>
      <c r="D35" s="36"/>
      <c r="E35" s="36"/>
      <c r="F35" s="36"/>
      <c r="G35" s="36"/>
      <c r="H35" s="36"/>
      <c r="I35" s="36"/>
    </row>
    <row r="36" spans="2:9" x14ac:dyDescent="0.15">
      <c r="B36" s="192" t="s">
        <v>91</v>
      </c>
      <c r="C36" s="36"/>
      <c r="D36" s="36"/>
      <c r="E36" s="36"/>
      <c r="F36" s="36"/>
      <c r="G36" s="36"/>
      <c r="H36" s="36"/>
      <c r="I36" s="36"/>
    </row>
    <row r="37" spans="2:9" x14ac:dyDescent="0.15">
      <c r="B37" s="192" t="s">
        <v>92</v>
      </c>
      <c r="C37" s="36"/>
      <c r="D37" s="36"/>
      <c r="E37" s="36"/>
      <c r="F37" s="36"/>
      <c r="G37" s="36"/>
      <c r="H37" s="36"/>
      <c r="I37" s="36"/>
    </row>
    <row r="38" spans="2:9" x14ac:dyDescent="0.15">
      <c r="B38" s="192" t="s">
        <v>93</v>
      </c>
      <c r="C38" s="36"/>
      <c r="D38" s="36"/>
      <c r="E38" s="36"/>
      <c r="F38" s="36"/>
      <c r="G38" s="36"/>
      <c r="H38" s="36"/>
      <c r="I38" s="36"/>
    </row>
    <row r="39" spans="2:9" x14ac:dyDescent="0.15">
      <c r="B39" s="192"/>
      <c r="C39" s="36"/>
      <c r="D39" s="36"/>
      <c r="E39" s="36"/>
      <c r="F39" s="36"/>
      <c r="G39" s="36"/>
      <c r="H39" s="36"/>
      <c r="I39" s="36"/>
    </row>
    <row r="40" spans="2:9" x14ac:dyDescent="0.15">
      <c r="B40" s="192" t="s">
        <v>109</v>
      </c>
      <c r="C40" s="36"/>
      <c r="D40" s="36"/>
      <c r="E40" s="36"/>
      <c r="F40" s="36"/>
      <c r="G40" s="36"/>
      <c r="H40" s="36"/>
      <c r="I40" s="36"/>
    </row>
    <row r="41" spans="2:9" x14ac:dyDescent="0.15">
      <c r="B41" s="193" t="s">
        <v>94</v>
      </c>
      <c r="C41" s="36"/>
      <c r="D41" s="36"/>
      <c r="E41" s="36"/>
      <c r="F41" s="36"/>
      <c r="G41" s="36"/>
      <c r="H41" s="36"/>
      <c r="I41" s="36"/>
    </row>
    <row r="42" spans="2:9" x14ac:dyDescent="0.15">
      <c r="B42" s="193" t="s">
        <v>95</v>
      </c>
      <c r="C42" s="36"/>
      <c r="D42" s="36"/>
      <c r="E42" s="36"/>
      <c r="F42" s="36"/>
      <c r="G42" s="36"/>
      <c r="H42" s="36"/>
      <c r="I42" s="36"/>
    </row>
    <row r="43" spans="2:9" x14ac:dyDescent="0.15">
      <c r="B43" s="36"/>
      <c r="C43" s="36"/>
      <c r="D43" s="36"/>
      <c r="E43" s="36"/>
      <c r="F43" s="36"/>
      <c r="G43" s="36"/>
      <c r="H43" s="36"/>
      <c r="I43" s="36"/>
    </row>
  </sheetData>
  <phoneticPr fontId="6"/>
  <printOptions horizontalCentered="1"/>
  <pageMargins left="1.1023622047244095" right="0.31496062992125984" top="0.55118110236220474" bottom="0.55118110236220474" header="0.19685039370078741" footer="0.19685039370078741"/>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9</vt:i4>
      </vt:variant>
    </vt:vector>
  </HeadingPairs>
  <TitlesOfParts>
    <vt:vector size="12" baseType="lpstr">
      <vt:lpstr>②入札金額積算内訳書</vt:lpstr>
      <vt:lpstr>③契約書明細(単価連動)</vt:lpstr>
      <vt:lpstr>③契約書明細 (単価連動なし)</vt:lpstr>
      <vt:lpstr>②入札金額積算内訳書!Print_Area</vt:lpstr>
      <vt:lpstr>'③契約書明細 (単価連動なし)'!Print_Area</vt:lpstr>
      <vt:lpstr>'③契約書明細(単価連動)'!Print_Area</vt:lpstr>
      <vt:lpstr>'③契約書明細 (単価連動なし)'!Print_Titles</vt:lpstr>
      <vt:lpstr>'③契約書明細(単価連動)'!Print_Titles</vt:lpstr>
      <vt:lpstr>単価＿施設1</vt:lpstr>
      <vt:lpstr>単価＿施設2</vt:lpstr>
      <vt:lpstr>電力量＿施設1</vt:lpstr>
      <vt:lpstr>電力量＿施設2</vt:lpstr>
    </vt:vector>
  </TitlesOfParts>
  <Company>仙台市水道局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管財荒川</dc:creator>
  <cp:lastModifiedBy>仙台市</cp:lastModifiedBy>
  <cp:lastPrinted>2020-11-05T02:39:44Z</cp:lastPrinted>
  <dcterms:created xsi:type="dcterms:W3CDTF">2012-05-21T05:56:21Z</dcterms:created>
  <dcterms:modified xsi:type="dcterms:W3CDTF">2020-11-24T01:01:22Z</dcterms:modified>
</cp:coreProperties>
</file>